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24ч-18 100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Z40" i="1"/>
  <c r="AZ39"/>
  <c r="AZ38"/>
  <c r="AZ37"/>
  <c r="AZ36"/>
  <c r="AZ34"/>
  <c r="AZ33"/>
  <c r="AZ32"/>
  <c r="AZ31"/>
  <c r="AZ30"/>
  <c r="AZ26"/>
  <c r="AZ25"/>
  <c r="AZ23"/>
  <c r="AZ22"/>
  <c r="AZ20"/>
  <c r="AZ19"/>
  <c r="AZ18"/>
  <c r="AZ17"/>
  <c r="AZ16"/>
  <c r="AZ15"/>
  <c r="AZ14"/>
  <c r="AZ13"/>
  <c r="BH8"/>
  <c r="BB8"/>
  <c r="BA8"/>
  <c r="BC8" s="1"/>
  <c r="AZ8"/>
  <c r="BH7"/>
  <c r="BB7"/>
  <c r="BC7" s="1"/>
  <c r="BA7"/>
  <c r="AZ7"/>
  <c r="BH6"/>
  <c r="BB6"/>
  <c r="BA6"/>
  <c r="BC6" s="1"/>
  <c r="AZ6"/>
  <c r="BH5"/>
  <c r="BB5"/>
  <c r="BC5" s="1"/>
  <c r="BA5"/>
  <c r="AZ5"/>
  <c r="BH4"/>
  <c r="BB4"/>
  <c r="BA4"/>
  <c r="BC4" s="1"/>
  <c r="AZ4"/>
  <c r="AZ3"/>
  <c r="AZ2"/>
  <c r="BC3" l="1"/>
  <c r="BD4" s="1"/>
  <c r="BD3" s="1"/>
  <c r="BI3" s="1"/>
  <c r="BD5"/>
  <c r="BJ4"/>
  <c r="BD7"/>
  <c r="BD6"/>
  <c r="BD8"/>
  <c r="BI8" l="1"/>
  <c r="BJ8" s="1"/>
  <c r="BI6"/>
  <c r="BJ6" s="1"/>
  <c r="BI4"/>
  <c r="BI7"/>
  <c r="BJ7" s="1"/>
  <c r="BI5"/>
  <c r="BJ5" s="1"/>
  <c r="BL8" l="1"/>
  <c r="BK8"/>
  <c r="BK5"/>
  <c r="BL5"/>
  <c r="BL4"/>
  <c r="BK4"/>
  <c r="BL6"/>
  <c r="BK6"/>
  <c r="BK7"/>
  <c r="BL7"/>
</calcChain>
</file>

<file path=xl/sharedStrings.xml><?xml version="1.0" encoding="utf-8"?>
<sst xmlns="http://schemas.openxmlformats.org/spreadsheetml/2006/main" count="76" uniqueCount="46">
  <si>
    <t>Итоговый протокол открытых областных соревнований по лыжному ориентированию. (Контрольное время 24 часа.)</t>
  </si>
  <si>
    <t>№</t>
  </si>
  <si>
    <t>Контр. пункты</t>
  </si>
  <si>
    <t>Баллы</t>
  </si>
  <si>
    <t>Приз.</t>
  </si>
  <si>
    <t>Вс.бал</t>
  </si>
  <si>
    <t>Старт</t>
  </si>
  <si>
    <t>Финиш</t>
  </si>
  <si>
    <t>Время</t>
  </si>
  <si>
    <t>Штраф.вр</t>
  </si>
  <si>
    <t>Штраф</t>
  </si>
  <si>
    <t>Ит.бал</t>
  </si>
  <si>
    <t>Мес.зач</t>
  </si>
  <si>
    <t>Мес.абс</t>
  </si>
  <si>
    <t>Ном. Ст-сть</t>
  </si>
  <si>
    <t>Крылов Денис-Милкова Марина</t>
  </si>
  <si>
    <t>Агарков Семён-Едалина Мария</t>
  </si>
  <si>
    <t>Ершов Владимир-Павлова Елена</t>
  </si>
  <si>
    <t>Королев Александр-Невзорова Марина</t>
  </si>
  <si>
    <t>Мельников Александр-Патрекеева Мария</t>
  </si>
  <si>
    <t>Смешенный</t>
  </si>
  <si>
    <t>Итоговый протокол открытых областных соревнований по лыжному ориентированию. (Контрольное время 12 час.)</t>
  </si>
  <si>
    <t>Кулагин Евгений-Латфулина Юлия</t>
  </si>
  <si>
    <t>Туктарев Руслан-Григорьева Татьяна</t>
  </si>
  <si>
    <t/>
  </si>
  <si>
    <t>Туктарев Анастасия-Тореев Иван</t>
  </si>
  <si>
    <t>Агафонов Михаил-Торопова Наталья</t>
  </si>
  <si>
    <t>Токуев Дмитрий-Сухочева Гузяль</t>
  </si>
  <si>
    <t>Алексеев Алексей-Алексеева Юлия</t>
  </si>
  <si>
    <t>Бойкова Полина-Гончарова Анна</t>
  </si>
  <si>
    <t>Нукулина Любовь-Нестерова Екатерина</t>
  </si>
  <si>
    <t>Женский</t>
  </si>
  <si>
    <t>Кутузов Илья-Чернов Юрий</t>
  </si>
  <si>
    <t>Чигарев Юрий-Тореев Алексей</t>
  </si>
  <si>
    <t>Мужской</t>
  </si>
  <si>
    <t>Итоговый протокол открытых областных соревнований по лыжному ориентированию. (Контрольное время 6 часов.)</t>
  </si>
  <si>
    <t>Осадчук Павел-Медведев Александр</t>
  </si>
  <si>
    <t>Ухова Любовь-Климов Анатолий</t>
  </si>
  <si>
    <t>Ридедь Ольга-Ридель Екатерина-Овсянников</t>
  </si>
  <si>
    <t>Врозлый</t>
  </si>
  <si>
    <t>Салаутина Виктория-Туманова Наталья</t>
  </si>
  <si>
    <t>Кузьмичев Вадим-Алексеев Даниил-Кромбалева Диана</t>
  </si>
  <si>
    <t>Иванов Артем-Смирнов Даниил-Шаркань Андрей</t>
  </si>
  <si>
    <t>Чигарев Андрей-Чигарев Михаил</t>
  </si>
  <si>
    <t>Сорокин Сергей-Сорокин Юрий</t>
  </si>
  <si>
    <t>Детский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</si>
</sst>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:mm:ss;@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gradientFill>
        <stop position="0">
          <color theme="4" tint="0.80001220740379042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Alignment="1">
      <alignment wrapText="1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2" xfId="0" applyBorder="1" applyProtection="1"/>
    <xf numFmtId="0" fontId="0" fillId="0" borderId="2" xfId="0" applyBorder="1" applyAlignment="1" applyProtection="1"/>
    <xf numFmtId="0" fontId="2" fillId="2" borderId="2" xfId="1" applyBorder="1" applyProtection="1"/>
    <xf numFmtId="2" fontId="0" fillId="0" borderId="2" xfId="0" applyNumberFormat="1" applyBorder="1" applyProtection="1"/>
    <xf numFmtId="164" fontId="0" fillId="0" borderId="2" xfId="0" applyNumberFormat="1" applyBorder="1" applyProtection="1"/>
    <xf numFmtId="165" fontId="0" fillId="0" borderId="2" xfId="0" applyNumberFormat="1" applyBorder="1" applyProtection="1"/>
    <xf numFmtId="0" fontId="0" fillId="0" borderId="0" xfId="0" applyProtection="1"/>
    <xf numFmtId="0" fontId="0" fillId="0" borderId="2" xfId="0" applyBorder="1" applyAlignment="1" applyProtection="1">
      <alignment wrapText="1"/>
    </xf>
    <xf numFmtId="0" fontId="0" fillId="6" borderId="2" xfId="0" applyFill="1" applyBorder="1" applyProtection="1"/>
    <xf numFmtId="0" fontId="0" fillId="0" borderId="2" xfId="0" applyFill="1" applyBorder="1" applyProtection="1"/>
    <xf numFmtId="0" fontId="1" fillId="3" borderId="2" xfId="2" applyBorder="1"/>
    <xf numFmtId="0" fontId="1" fillId="7" borderId="2" xfId="2" applyFont="1" applyFill="1" applyBorder="1" applyAlignment="1">
      <alignment wrapText="1"/>
    </xf>
    <xf numFmtId="0" fontId="1" fillId="7" borderId="3" xfId="2" applyFont="1" applyFill="1" applyBorder="1" applyAlignment="1">
      <alignment wrapText="1"/>
    </xf>
    <xf numFmtId="0" fontId="1" fillId="3" borderId="4" xfId="2" applyBorder="1" applyAlignment="1">
      <alignment horizontal="right"/>
    </xf>
    <xf numFmtId="0" fontId="1" fillId="3" borderId="2" xfId="2" applyBorder="1" applyAlignment="1">
      <alignment horizontal="right"/>
    </xf>
    <xf numFmtId="0" fontId="4" fillId="3" borderId="5" xfId="2" applyFont="1" applyBorder="1" applyAlignment="1">
      <alignment horizontal="right"/>
    </xf>
    <xf numFmtId="2" fontId="1" fillId="3" borderId="5" xfId="2" applyNumberFormat="1" applyBorder="1"/>
    <xf numFmtId="0" fontId="1" fillId="3" borderId="5" xfId="2" applyBorder="1"/>
    <xf numFmtId="2" fontId="1" fillId="3" borderId="2" xfId="2" applyNumberFormat="1" applyBorder="1"/>
    <xf numFmtId="164" fontId="1" fillId="3" borderId="5" xfId="2" applyNumberFormat="1" applyBorder="1"/>
    <xf numFmtId="164" fontId="1" fillId="8" borderId="5" xfId="2" applyNumberFormat="1" applyFill="1" applyBorder="1"/>
    <xf numFmtId="2" fontId="1" fillId="5" borderId="6" xfId="4" applyNumberFormat="1" applyBorder="1"/>
    <xf numFmtId="0" fontId="1" fillId="3" borderId="0" xfId="2"/>
    <xf numFmtId="0" fontId="1" fillId="4" borderId="2" xfId="3" applyBorder="1"/>
    <xf numFmtId="0" fontId="1" fillId="4" borderId="2" xfId="3" applyFont="1" applyBorder="1" applyAlignment="1">
      <alignment wrapText="1"/>
    </xf>
    <xf numFmtId="0" fontId="1" fillId="4" borderId="3" xfId="3" applyBorder="1" applyAlignment="1">
      <alignment wrapText="1"/>
    </xf>
    <xf numFmtId="0" fontId="1" fillId="4" borderId="4" xfId="3" applyBorder="1" applyAlignment="1">
      <alignment horizontal="right"/>
    </xf>
    <xf numFmtId="0" fontId="1" fillId="4" borderId="2" xfId="3" applyBorder="1" applyAlignment="1">
      <alignment horizontal="right"/>
    </xf>
    <xf numFmtId="2" fontId="1" fillId="4" borderId="2" xfId="3" applyNumberFormat="1" applyBorder="1"/>
    <xf numFmtId="164" fontId="1" fillId="4" borderId="2" xfId="3" applyNumberFormat="1" applyBorder="1"/>
    <xf numFmtId="0" fontId="0" fillId="0" borderId="7" xfId="0" applyBorder="1" applyAlignment="1">
      <alignment wrapText="1"/>
    </xf>
    <xf numFmtId="164" fontId="1" fillId="3" borderId="5" xfId="2" applyNumberFormat="1" applyFont="1" applyBorder="1"/>
    <xf numFmtId="0" fontId="0" fillId="0" borderId="8" xfId="0" applyBorder="1" applyAlignment="1">
      <alignment wrapText="1"/>
    </xf>
    <xf numFmtId="0" fontId="0" fillId="0" borderId="0" xfId="0" applyAlignment="1"/>
    <xf numFmtId="2" fontId="0" fillId="0" borderId="0" xfId="0" applyNumberFormat="1" applyProtection="1"/>
  </cellXfs>
  <cellStyles count="5">
    <cellStyle name="20% - Акцент1" xfId="2" builtinId="30"/>
    <cellStyle name="20% - Акцент3" xfId="4" builtinId="38"/>
    <cellStyle name="40% - Акцент1" xfId="3" builtinId="31"/>
    <cellStyle name="Вывод" xfId="1" builtinId="21"/>
    <cellStyle name="Обычный" xfId="0" builtinId="0"/>
  </cellStyles>
  <dxfs count="3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&#1092;&#1077;&#1076;&#1077;&#1088;&#1072;&#1094;&#1080;&#1103;\&#1089;&#1086;&#1088;&#1077;&#1074;&#1085;&#1086;&#1074;&#1072;&#1085;&#1080;&#1103;\&#1089;&#1086;&#1088;&#1077;&#1074;&#1085;&#1086;&#1074;&#1072;&#1085;&#1080;&#1103;\3_4_&#1054;&#1088;&#1080;&#1077;-&#1077;%2012%20&#1095;&#1072;&#1089;_&#1080;%2024\2018\&#1055;&#1088;&#1086;&#1090;&#1086;&#1082;&#1086;&#1083;%2012-24%20&#10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ч 08"/>
      <sheetName val="6ч 09"/>
      <sheetName val="6ч 10"/>
      <sheetName val="6ч-12"/>
      <sheetName val="6ч-13"/>
      <sheetName val="6ч-14"/>
      <sheetName val="6ч-15"/>
      <sheetName val="6ч-18"/>
      <sheetName val="6ч-18 1003"/>
      <sheetName val="12ч-18 1003"/>
      <sheetName val="24ч-18 1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K41"/>
  <sheetViews>
    <sheetView tabSelected="1" zoomScale="90" zoomScaleNormal="90" workbookViewId="0">
      <pane xSplit="3" ySplit="3" topLeftCell="AD4" activePane="bottomRight" state="frozen"/>
      <selection pane="topRight" activeCell="D1" sqref="D1"/>
      <selection pane="bottomLeft" activeCell="A3" sqref="A3"/>
      <selection pane="bottomRight" activeCell="BG41" sqref="BG41"/>
    </sheetView>
  </sheetViews>
  <sheetFormatPr defaultRowHeight="15" outlineLevelRow="1" outlineLevelCol="1"/>
  <cols>
    <col min="1" max="1" width="3.28515625" bestFit="1" customWidth="1"/>
    <col min="2" max="2" width="34.140625" style="36" customWidth="1"/>
    <col min="3" max="3" width="7" style="2" customWidth="1"/>
    <col min="4" max="51" width="5" customWidth="1" outlineLevel="1"/>
    <col min="52" max="52" width="4.7109375" customWidth="1"/>
    <col min="53" max="53" width="7.42578125" customWidth="1"/>
    <col min="54" max="54" width="5.7109375" customWidth="1"/>
    <col min="55" max="55" width="7" bestFit="1" customWidth="1"/>
    <col min="56" max="56" width="7.42578125" style="3" hidden="1" customWidth="1"/>
    <col min="57" max="57" width="6.140625" style="4" customWidth="1" outlineLevel="1"/>
    <col min="58" max="58" width="7.140625" style="4" customWidth="1" outlineLevel="1"/>
    <col min="59" max="59" width="7.85546875" style="5" customWidth="1"/>
    <col min="60" max="60" width="9.28515625" style="5" customWidth="1" outlineLevel="1"/>
    <col min="61" max="61" width="6.7109375" customWidth="1" outlineLevel="1"/>
    <col min="62" max="62" width="8.28515625" customWidth="1"/>
    <col min="63" max="63" width="8.28515625" bestFit="1" customWidth="1"/>
    <col min="64" max="64" width="10.28515625" bestFit="1" customWidth="1"/>
  </cols>
  <sheetData>
    <row r="1" spans="1:141" ht="18.75">
      <c r="B1" s="1" t="s">
        <v>0</v>
      </c>
    </row>
    <row r="2" spans="1:141" s="12" customFormat="1" ht="15.75" customHeight="1">
      <c r="A2" s="6" t="s">
        <v>1</v>
      </c>
      <c r="B2" s="7" t="s">
        <v>2</v>
      </c>
      <c r="C2" s="7"/>
      <c r="D2" s="8">
        <v>10</v>
      </c>
      <c r="E2" s="8">
        <v>11</v>
      </c>
      <c r="F2" s="8">
        <v>12</v>
      </c>
      <c r="G2" s="8">
        <v>13</v>
      </c>
      <c r="H2" s="8">
        <v>14</v>
      </c>
      <c r="I2" s="8">
        <v>15</v>
      </c>
      <c r="J2" s="8">
        <v>16</v>
      </c>
      <c r="K2" s="8">
        <v>17</v>
      </c>
      <c r="L2" s="8">
        <v>18</v>
      </c>
      <c r="M2" s="8">
        <v>19</v>
      </c>
      <c r="N2" s="8">
        <v>20</v>
      </c>
      <c r="O2" s="8">
        <v>21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28</v>
      </c>
      <c r="W2" s="8">
        <v>29</v>
      </c>
      <c r="X2" s="8">
        <v>30</v>
      </c>
      <c r="Y2" s="8">
        <v>31</v>
      </c>
      <c r="Z2" s="8">
        <v>32</v>
      </c>
      <c r="AA2" s="8">
        <v>33</v>
      </c>
      <c r="AB2" s="8">
        <v>34</v>
      </c>
      <c r="AC2" s="8">
        <v>35</v>
      </c>
      <c r="AD2" s="8">
        <v>36</v>
      </c>
      <c r="AE2" s="8">
        <v>37</v>
      </c>
      <c r="AF2" s="8">
        <v>38</v>
      </c>
      <c r="AG2" s="8">
        <v>39</v>
      </c>
      <c r="AH2" s="8">
        <v>40</v>
      </c>
      <c r="AI2" s="8">
        <v>41</v>
      </c>
      <c r="AJ2" s="8">
        <v>42</v>
      </c>
      <c r="AK2" s="8">
        <v>43</v>
      </c>
      <c r="AL2" s="8">
        <v>44</v>
      </c>
      <c r="AM2" s="8">
        <v>45</v>
      </c>
      <c r="AN2" s="8">
        <v>46</v>
      </c>
      <c r="AO2" s="8">
        <v>48</v>
      </c>
      <c r="AP2" s="8">
        <v>51</v>
      </c>
      <c r="AQ2" s="8">
        <v>52</v>
      </c>
      <c r="AR2" s="8">
        <v>53</v>
      </c>
      <c r="AS2" s="8">
        <v>54</v>
      </c>
      <c r="AT2" s="8">
        <v>55</v>
      </c>
      <c r="AU2" s="8">
        <v>56</v>
      </c>
      <c r="AV2" s="8">
        <v>61</v>
      </c>
      <c r="AW2" s="8">
        <v>62</v>
      </c>
      <c r="AX2" s="8">
        <v>63</v>
      </c>
      <c r="AY2" s="8">
        <v>64</v>
      </c>
      <c r="AZ2" s="6">
        <f>COUNTA(D2:AY2)</f>
        <v>48</v>
      </c>
      <c r="BA2" s="6" t="s">
        <v>3</v>
      </c>
      <c r="BB2" s="6" t="s">
        <v>4</v>
      </c>
      <c r="BC2" s="6" t="s">
        <v>5</v>
      </c>
      <c r="BD2" s="9"/>
      <c r="BE2" s="10" t="s">
        <v>6</v>
      </c>
      <c r="BF2" s="10" t="s">
        <v>7</v>
      </c>
      <c r="BG2" s="11" t="s">
        <v>8</v>
      </c>
      <c r="BH2" s="11" t="s">
        <v>9</v>
      </c>
      <c r="BI2" s="6" t="s">
        <v>10</v>
      </c>
      <c r="BJ2" s="6" t="s">
        <v>11</v>
      </c>
      <c r="BK2" s="6" t="s">
        <v>12</v>
      </c>
      <c r="BL2" s="6" t="s">
        <v>13</v>
      </c>
    </row>
    <row r="3" spans="1:141" s="12" customFormat="1" ht="15.75" customHeight="1">
      <c r="A3" s="6"/>
      <c r="B3" s="13" t="s">
        <v>14</v>
      </c>
      <c r="C3" s="13"/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2</v>
      </c>
      <c r="O3" s="6">
        <v>2</v>
      </c>
      <c r="P3" s="6">
        <v>2</v>
      </c>
      <c r="Q3" s="6">
        <v>2</v>
      </c>
      <c r="R3" s="6">
        <v>2</v>
      </c>
      <c r="S3" s="6">
        <v>2</v>
      </c>
      <c r="T3" s="6">
        <v>2</v>
      </c>
      <c r="U3" s="6">
        <v>2</v>
      </c>
      <c r="V3" s="6">
        <v>2</v>
      </c>
      <c r="W3" s="6">
        <v>2</v>
      </c>
      <c r="X3" s="6">
        <v>3</v>
      </c>
      <c r="Y3" s="6">
        <v>3</v>
      </c>
      <c r="Z3" s="6">
        <v>3</v>
      </c>
      <c r="AA3" s="6">
        <v>3</v>
      </c>
      <c r="AB3" s="6">
        <v>3</v>
      </c>
      <c r="AC3" s="6">
        <v>3</v>
      </c>
      <c r="AD3" s="6">
        <v>3</v>
      </c>
      <c r="AE3" s="6">
        <v>3</v>
      </c>
      <c r="AF3" s="6">
        <v>3</v>
      </c>
      <c r="AG3" s="6">
        <v>3</v>
      </c>
      <c r="AH3" s="6">
        <v>4</v>
      </c>
      <c r="AI3" s="6">
        <v>4</v>
      </c>
      <c r="AJ3" s="6">
        <v>4</v>
      </c>
      <c r="AK3" s="6">
        <v>4</v>
      </c>
      <c r="AL3" s="6">
        <v>4</v>
      </c>
      <c r="AM3" s="6">
        <v>4</v>
      </c>
      <c r="AN3" s="6">
        <v>4</v>
      </c>
      <c r="AO3" s="6">
        <v>4</v>
      </c>
      <c r="AP3" s="6">
        <v>5</v>
      </c>
      <c r="AQ3" s="6">
        <v>5</v>
      </c>
      <c r="AR3" s="6">
        <v>5</v>
      </c>
      <c r="AS3" s="6">
        <v>5</v>
      </c>
      <c r="AT3" s="6">
        <v>5</v>
      </c>
      <c r="AU3" s="6">
        <v>5</v>
      </c>
      <c r="AV3" s="6">
        <v>6</v>
      </c>
      <c r="AW3" s="6">
        <v>6</v>
      </c>
      <c r="AX3" s="6">
        <v>6</v>
      </c>
      <c r="AY3" s="6">
        <v>6</v>
      </c>
      <c r="AZ3" s="14">
        <f>SUM(D3:AY3)</f>
        <v>146</v>
      </c>
      <c r="BA3" s="15"/>
      <c r="BB3" s="6"/>
      <c r="BC3" s="9">
        <f>SUM(BC4:BC9)</f>
        <v>423</v>
      </c>
      <c r="BD3" s="12">
        <f>MAX(BD4:BD43,BD45:BD53,BD55:BD57,BD59:BD62)</f>
        <v>546</v>
      </c>
      <c r="BE3" s="10"/>
      <c r="BF3" s="10">
        <v>0.27083333333333331</v>
      </c>
      <c r="BG3" s="10">
        <v>1</v>
      </c>
      <c r="BH3" s="10">
        <v>2.0833333333333332E-2</v>
      </c>
      <c r="BI3" s="6">
        <f>BD3/100</f>
        <v>5.46</v>
      </c>
      <c r="BJ3" s="6"/>
      <c r="BK3" s="6"/>
      <c r="BL3" s="6"/>
    </row>
    <row r="4" spans="1:141" s="28" customFormat="1" ht="30.75" customHeight="1" outlineLevel="1">
      <c r="A4" s="16">
        <v>1</v>
      </c>
      <c r="B4" s="17" t="s">
        <v>15</v>
      </c>
      <c r="C4" s="18"/>
      <c r="D4" s="19"/>
      <c r="E4" s="20">
        <v>1</v>
      </c>
      <c r="F4" s="20"/>
      <c r="G4" s="20"/>
      <c r="H4" s="20"/>
      <c r="I4" s="20"/>
      <c r="J4" s="20">
        <v>1</v>
      </c>
      <c r="K4" s="20"/>
      <c r="L4" s="20">
        <v>1</v>
      </c>
      <c r="M4" s="20"/>
      <c r="N4" s="20"/>
      <c r="O4" s="20">
        <v>1</v>
      </c>
      <c r="P4" s="20">
        <v>1</v>
      </c>
      <c r="Q4" s="20">
        <v>1</v>
      </c>
      <c r="R4" s="20"/>
      <c r="S4" s="20">
        <v>1</v>
      </c>
      <c r="T4" s="20">
        <v>1</v>
      </c>
      <c r="U4" s="20">
        <v>1</v>
      </c>
      <c r="V4" s="20">
        <v>1</v>
      </c>
      <c r="W4" s="20">
        <v>1</v>
      </c>
      <c r="X4" s="20"/>
      <c r="Y4" s="20"/>
      <c r="Z4" s="20">
        <v>1</v>
      </c>
      <c r="AA4" s="20"/>
      <c r="AB4" s="20">
        <v>1</v>
      </c>
      <c r="AC4" s="20"/>
      <c r="AD4" s="20">
        <v>1</v>
      </c>
      <c r="AE4" s="20">
        <v>1</v>
      </c>
      <c r="AF4" s="20">
        <v>1</v>
      </c>
      <c r="AG4" s="20">
        <v>1</v>
      </c>
      <c r="AH4" s="20"/>
      <c r="AI4" s="20">
        <v>1</v>
      </c>
      <c r="AJ4" s="20">
        <v>1</v>
      </c>
      <c r="AK4" s="20">
        <v>1</v>
      </c>
      <c r="AL4" s="20">
        <v>1</v>
      </c>
      <c r="AM4" s="20">
        <v>1</v>
      </c>
      <c r="AN4" s="20">
        <v>1</v>
      </c>
      <c r="AO4" s="20"/>
      <c r="AP4" s="20"/>
      <c r="AQ4" s="20">
        <v>1</v>
      </c>
      <c r="AR4" s="20">
        <v>1</v>
      </c>
      <c r="AS4" s="20">
        <v>1</v>
      </c>
      <c r="AT4" s="20">
        <v>1</v>
      </c>
      <c r="AU4" s="20">
        <v>1</v>
      </c>
      <c r="AV4" s="20"/>
      <c r="AW4" s="20">
        <v>1</v>
      </c>
      <c r="AX4" s="20">
        <v>1</v>
      </c>
      <c r="AY4" s="20">
        <v>1</v>
      </c>
      <c r="AZ4" s="21">
        <f>COUNTA(D4:AY4)</f>
        <v>31</v>
      </c>
      <c r="BA4" s="22">
        <f>SUMIF(D4:AY4,"&gt;=1",D$3:AY$3)</f>
        <v>104</v>
      </c>
      <c r="BB4" s="23">
        <f>COUNTIF(D4:AY4,2)</f>
        <v>0</v>
      </c>
      <c r="BC4" s="22">
        <f>BA4+BB4</f>
        <v>104</v>
      </c>
      <c r="BD4" s="24">
        <f>IF(BG4&lt;=BG$4,BC3,"")</f>
        <v>423</v>
      </c>
      <c r="BE4" s="25">
        <v>0.4201388888888889</v>
      </c>
      <c r="BF4" s="25">
        <v>0.41111111111111115</v>
      </c>
      <c r="BG4" s="25">
        <v>0.9916666666666667</v>
      </c>
      <c r="BH4" s="26">
        <f>IF(BG4&lt;=$BG$3,,BG4-$BG$3+MINUTE(BG4-$BG$3))</f>
        <v>0</v>
      </c>
      <c r="BI4" s="22">
        <f>$BI$3*(MINUTE(BH4)+IF(HOUR(BH4)&lt;1,0,HOUR(BH4)*60)+IF(SECOND(BH4)&gt;0,1,0))</f>
        <v>0</v>
      </c>
      <c r="BJ4" s="27">
        <f>BC4</f>
        <v>104</v>
      </c>
      <c r="BK4">
        <f>RANK(BJ4,$BJ$4:$BJ$8)</f>
        <v>1</v>
      </c>
      <c r="BL4">
        <f>RANK(BJ4,(($BJ$4:$BJ$8)))</f>
        <v>1</v>
      </c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28" customFormat="1" ht="30.75" customHeight="1" outlineLevel="1">
      <c r="A5" s="16">
        <v>2</v>
      </c>
      <c r="B5" s="17" t="s">
        <v>16</v>
      </c>
      <c r="C5" s="18"/>
      <c r="D5" s="19"/>
      <c r="E5" s="20">
        <v>1</v>
      </c>
      <c r="F5" s="20">
        <v>1</v>
      </c>
      <c r="G5" s="20">
        <v>1</v>
      </c>
      <c r="H5" s="20"/>
      <c r="I5" s="20">
        <v>1</v>
      </c>
      <c r="J5" s="20">
        <v>1</v>
      </c>
      <c r="K5" s="20"/>
      <c r="L5" s="20"/>
      <c r="M5" s="20"/>
      <c r="N5" s="20">
        <v>1</v>
      </c>
      <c r="O5" s="20">
        <v>1</v>
      </c>
      <c r="P5" s="20">
        <v>1</v>
      </c>
      <c r="Q5" s="20"/>
      <c r="R5" s="20"/>
      <c r="S5" s="20"/>
      <c r="T5" s="20"/>
      <c r="U5" s="20"/>
      <c r="V5" s="20"/>
      <c r="W5" s="20"/>
      <c r="X5" s="20"/>
      <c r="Y5" s="20">
        <v>1</v>
      </c>
      <c r="Z5" s="20">
        <v>1</v>
      </c>
      <c r="AA5" s="20">
        <v>1</v>
      </c>
      <c r="AB5" s="20"/>
      <c r="AC5" s="20">
        <v>1</v>
      </c>
      <c r="AD5" s="20"/>
      <c r="AE5" s="20">
        <v>1</v>
      </c>
      <c r="AF5" s="20"/>
      <c r="AG5" s="20"/>
      <c r="AH5" s="20"/>
      <c r="AI5" s="20">
        <v>1</v>
      </c>
      <c r="AJ5" s="20"/>
      <c r="AK5" s="20"/>
      <c r="AL5" s="20">
        <v>1</v>
      </c>
      <c r="AM5" s="20"/>
      <c r="AN5" s="20">
        <v>1</v>
      </c>
      <c r="AO5" s="20"/>
      <c r="AP5" s="20">
        <v>1</v>
      </c>
      <c r="AQ5" s="20">
        <v>1</v>
      </c>
      <c r="AR5" s="20">
        <v>1</v>
      </c>
      <c r="AS5" s="20"/>
      <c r="AT5" s="20"/>
      <c r="AU5" s="20"/>
      <c r="AV5" s="20">
        <v>1</v>
      </c>
      <c r="AW5" s="20">
        <v>1</v>
      </c>
      <c r="AX5" s="20"/>
      <c r="AY5" s="20">
        <v>1</v>
      </c>
      <c r="AZ5" s="21">
        <f>COUNTA(D5:AY5)</f>
        <v>22</v>
      </c>
      <c r="BA5" s="22">
        <f>SUMIF(D5:AY5,"&gt;=1",D$3:AY$3)</f>
        <v>71</v>
      </c>
      <c r="BB5" s="23">
        <f>COUNTIF(D5:AY5,2)</f>
        <v>0</v>
      </c>
      <c r="BC5" s="22">
        <f>BA5+BB5</f>
        <v>71</v>
      </c>
      <c r="BD5" s="24">
        <f>IF(BG5&lt;=BG$4,BC4,"")</f>
        <v>104</v>
      </c>
      <c r="BE5" s="25">
        <v>0.4201388888888889</v>
      </c>
      <c r="BF5" s="25">
        <v>0.35694444444444445</v>
      </c>
      <c r="BG5" s="25">
        <v>0.93680555555555556</v>
      </c>
      <c r="BH5" s="26">
        <f>IF(BG5&lt;=$BG$3,,BG5-$BG$3+MINUTE(BG5-$BG$3))</f>
        <v>0</v>
      </c>
      <c r="BI5" s="22">
        <f>$BI$3*(MINUTE(BH5)+IF(HOUR(BH5)&lt;1,0,HOUR(BH5)*60)+IF(SECOND(BH5)&gt;0,1,0))</f>
        <v>0</v>
      </c>
      <c r="BJ5" s="27">
        <f>IF(BG5&lt;$BG$3,BC5-BI5,0)</f>
        <v>71</v>
      </c>
      <c r="BK5">
        <f>RANK(BJ5,$BJ$4:$BJ$8)</f>
        <v>5</v>
      </c>
      <c r="BL5">
        <f>RANK(BJ5,(($BJ$4:$BJ$8)))</f>
        <v>5</v>
      </c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s="28" customFormat="1" ht="30.75" customHeight="1" outlineLevel="1">
      <c r="A6" s="16">
        <v>3</v>
      </c>
      <c r="B6" s="17" t="s">
        <v>17</v>
      </c>
      <c r="C6" s="18"/>
      <c r="D6" s="19"/>
      <c r="E6" s="20"/>
      <c r="F6" s="20"/>
      <c r="G6" s="20"/>
      <c r="H6" s="20">
        <v>1</v>
      </c>
      <c r="I6" s="20">
        <v>1</v>
      </c>
      <c r="J6" s="20">
        <v>1</v>
      </c>
      <c r="K6" s="20"/>
      <c r="L6" s="20"/>
      <c r="M6" s="20"/>
      <c r="N6" s="20"/>
      <c r="O6" s="20">
        <v>1</v>
      </c>
      <c r="P6" s="20">
        <v>1</v>
      </c>
      <c r="Q6" s="20">
        <v>1</v>
      </c>
      <c r="R6" s="20">
        <v>1</v>
      </c>
      <c r="S6" s="20"/>
      <c r="T6" s="20"/>
      <c r="U6" s="20"/>
      <c r="V6" s="20">
        <v>1</v>
      </c>
      <c r="W6" s="20"/>
      <c r="X6" s="20"/>
      <c r="Y6" s="20">
        <v>1</v>
      </c>
      <c r="Z6" s="20">
        <v>1</v>
      </c>
      <c r="AA6" s="20">
        <v>1</v>
      </c>
      <c r="AB6" s="20">
        <v>1</v>
      </c>
      <c r="AC6" s="20">
        <v>1</v>
      </c>
      <c r="AD6" s="20"/>
      <c r="AE6" s="20">
        <v>1</v>
      </c>
      <c r="AF6" s="20"/>
      <c r="AG6" s="20"/>
      <c r="AH6" s="20"/>
      <c r="AI6" s="20">
        <v>1</v>
      </c>
      <c r="AJ6" s="20">
        <v>1</v>
      </c>
      <c r="AK6" s="20">
        <v>1</v>
      </c>
      <c r="AL6" s="20">
        <v>1</v>
      </c>
      <c r="AM6" s="20"/>
      <c r="AN6" s="20">
        <v>1</v>
      </c>
      <c r="AO6" s="20"/>
      <c r="AP6" s="20">
        <v>1</v>
      </c>
      <c r="AQ6" s="20">
        <v>1</v>
      </c>
      <c r="AR6" s="20">
        <v>1</v>
      </c>
      <c r="AS6" s="20"/>
      <c r="AT6" s="20"/>
      <c r="AU6" s="20">
        <v>1</v>
      </c>
      <c r="AV6" s="20">
        <v>1</v>
      </c>
      <c r="AW6" s="20">
        <v>1</v>
      </c>
      <c r="AX6" s="20"/>
      <c r="AY6" s="20"/>
      <c r="AZ6" s="21">
        <f>COUNTA(D6:AY6)</f>
        <v>25</v>
      </c>
      <c r="BA6" s="22">
        <f>SUMIF(D6:AY6,"&gt;=1",D$3:AY$3)</f>
        <v>83</v>
      </c>
      <c r="BB6" s="23">
        <f>COUNTIF(D6:AY6,2)</f>
        <v>0</v>
      </c>
      <c r="BC6" s="22">
        <f>BA6+BB6</f>
        <v>83</v>
      </c>
      <c r="BD6" s="24">
        <f>IF(BG6&lt;=BG$4,BC5,"")</f>
        <v>71</v>
      </c>
      <c r="BE6" s="25">
        <v>0.4201388888888889</v>
      </c>
      <c r="BF6" s="25">
        <v>0.3888888888888889</v>
      </c>
      <c r="BG6" s="25">
        <v>0.96875</v>
      </c>
      <c r="BH6" s="26">
        <f>IF(BG6&lt;=$BG$3,,BG6-$BG$3+MINUTE(BG6-$BG$3))</f>
        <v>0</v>
      </c>
      <c r="BI6" s="22">
        <f>$BI$3*(MINUTE(BH6)+IF(HOUR(BH6)&lt;1,0,HOUR(BH6)*60)+IF(SECOND(BH6)&gt;0,1,0))</f>
        <v>0</v>
      </c>
      <c r="BJ6" s="27">
        <f>IF(BG6&lt;$BG$3,BC6-BI6,0)</f>
        <v>83</v>
      </c>
      <c r="BK6">
        <f>RANK(BJ6,$BJ$4:$BJ$8)</f>
        <v>3</v>
      </c>
      <c r="BL6">
        <f>RANK(BJ6,(($BJ$4:$BJ$8)))</f>
        <v>3</v>
      </c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</row>
    <row r="7" spans="1:141" s="28" customFormat="1" ht="30.75" customHeight="1" outlineLevel="1">
      <c r="A7" s="16">
        <v>4</v>
      </c>
      <c r="B7" s="17" t="s">
        <v>18</v>
      </c>
      <c r="C7" s="18"/>
      <c r="D7" s="19">
        <v>1</v>
      </c>
      <c r="E7" s="20">
        <v>1</v>
      </c>
      <c r="F7" s="20"/>
      <c r="G7" s="20">
        <v>1</v>
      </c>
      <c r="H7" s="20"/>
      <c r="I7" s="20"/>
      <c r="J7" s="20">
        <v>1</v>
      </c>
      <c r="K7" s="20"/>
      <c r="L7" s="20"/>
      <c r="M7" s="20">
        <v>1</v>
      </c>
      <c r="N7" s="20">
        <v>1</v>
      </c>
      <c r="O7" s="20">
        <v>1</v>
      </c>
      <c r="P7" s="20">
        <v>1</v>
      </c>
      <c r="Q7" s="20"/>
      <c r="R7" s="20"/>
      <c r="S7" s="20"/>
      <c r="T7" s="20"/>
      <c r="U7" s="20"/>
      <c r="V7" s="20"/>
      <c r="W7" s="20"/>
      <c r="X7" s="20">
        <v>1</v>
      </c>
      <c r="Y7" s="20">
        <v>1</v>
      </c>
      <c r="Z7" s="20">
        <v>1</v>
      </c>
      <c r="AA7" s="20"/>
      <c r="AB7" s="20">
        <v>1</v>
      </c>
      <c r="AC7" s="20">
        <v>1</v>
      </c>
      <c r="AD7" s="20"/>
      <c r="AE7" s="20">
        <v>1</v>
      </c>
      <c r="AF7" s="20">
        <v>1</v>
      </c>
      <c r="AG7" s="20"/>
      <c r="AH7" s="20"/>
      <c r="AI7" s="20">
        <v>1</v>
      </c>
      <c r="AJ7" s="20">
        <v>1</v>
      </c>
      <c r="AK7" s="20"/>
      <c r="AL7" s="20">
        <v>1</v>
      </c>
      <c r="AM7" s="20"/>
      <c r="AN7" s="20"/>
      <c r="AO7" s="20">
        <v>1</v>
      </c>
      <c r="AP7" s="20">
        <v>1</v>
      </c>
      <c r="AQ7" s="20"/>
      <c r="AR7" s="20">
        <v>1</v>
      </c>
      <c r="AS7" s="20">
        <v>1</v>
      </c>
      <c r="AT7" s="20"/>
      <c r="AU7" s="20"/>
      <c r="AV7" s="20">
        <v>1</v>
      </c>
      <c r="AW7" s="20">
        <v>1</v>
      </c>
      <c r="AX7" s="20"/>
      <c r="AY7" s="20">
        <v>1</v>
      </c>
      <c r="AZ7" s="21">
        <f>COUNTA(D7:AY7)</f>
        <v>25</v>
      </c>
      <c r="BA7" s="22">
        <f>SUMIF(D7:AY7,"&gt;=1",D$3:AY$3)</f>
        <v>81</v>
      </c>
      <c r="BB7" s="23">
        <f>COUNTIF(D7:AY7,2)</f>
        <v>0</v>
      </c>
      <c r="BC7" s="22">
        <f>BA7+BB7</f>
        <v>81</v>
      </c>
      <c r="BD7" s="24">
        <f>IF(BG7&lt;=BG$4,BC6,"")</f>
        <v>83</v>
      </c>
      <c r="BE7" s="25">
        <v>0.4201388888888889</v>
      </c>
      <c r="BF7" s="25">
        <v>0.38680555555555557</v>
      </c>
      <c r="BG7" s="25">
        <v>0.96666666666666667</v>
      </c>
      <c r="BH7" s="26">
        <f>IF(BG7&lt;=$BG$3,,BG7-$BG$3+MINUTE(BG7-$BG$3))</f>
        <v>0</v>
      </c>
      <c r="BI7" s="22">
        <f>$BI$3*(MINUTE(BH7)+IF(HOUR(BH7)&lt;1,0,HOUR(BH7)*60)+IF(SECOND(BH7)&gt;0,1,0))</f>
        <v>0</v>
      </c>
      <c r="BJ7" s="27">
        <f>IF(BG7&lt;$BG$3,BC7-BI7,0)</f>
        <v>81</v>
      </c>
      <c r="BK7">
        <f>RANK(BJ7,$BJ$4:$BJ$8)</f>
        <v>4</v>
      </c>
      <c r="BL7">
        <f>RANK(BJ7,(($BJ$4:$BJ$8)))</f>
        <v>4</v>
      </c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</row>
    <row r="8" spans="1:141" s="28" customFormat="1" ht="30.75" customHeight="1" outlineLevel="1">
      <c r="A8" s="16">
        <v>5</v>
      </c>
      <c r="B8" s="17" t="s">
        <v>19</v>
      </c>
      <c r="C8" s="18"/>
      <c r="D8" s="19"/>
      <c r="E8" s="20"/>
      <c r="F8" s="20"/>
      <c r="G8" s="20">
        <v>1</v>
      </c>
      <c r="H8" s="20"/>
      <c r="I8" s="20">
        <v>1</v>
      </c>
      <c r="J8" s="20">
        <v>1</v>
      </c>
      <c r="K8" s="20"/>
      <c r="L8" s="20"/>
      <c r="M8" s="20"/>
      <c r="N8" s="20"/>
      <c r="O8" s="20">
        <v>1</v>
      </c>
      <c r="P8" s="20">
        <v>1</v>
      </c>
      <c r="Q8" s="20"/>
      <c r="R8" s="20"/>
      <c r="S8" s="20">
        <v>1</v>
      </c>
      <c r="T8" s="20"/>
      <c r="U8" s="20"/>
      <c r="V8" s="20"/>
      <c r="W8" s="20">
        <v>1</v>
      </c>
      <c r="X8" s="20"/>
      <c r="Y8" s="20">
        <v>1</v>
      </c>
      <c r="Z8" s="20">
        <v>1</v>
      </c>
      <c r="AA8" s="20"/>
      <c r="AB8" s="20">
        <v>1</v>
      </c>
      <c r="AC8" s="20">
        <v>1</v>
      </c>
      <c r="AD8" s="20"/>
      <c r="AE8" s="20">
        <v>1</v>
      </c>
      <c r="AF8" s="20">
        <v>1</v>
      </c>
      <c r="AG8" s="20"/>
      <c r="AH8" s="20"/>
      <c r="AI8" s="20">
        <v>1</v>
      </c>
      <c r="AJ8" s="20"/>
      <c r="AK8" s="20"/>
      <c r="AL8" s="20">
        <v>1</v>
      </c>
      <c r="AM8" s="20">
        <v>1</v>
      </c>
      <c r="AN8" s="20"/>
      <c r="AO8" s="20"/>
      <c r="AP8" s="20"/>
      <c r="AQ8" s="20">
        <v>1</v>
      </c>
      <c r="AR8" s="20">
        <v>1</v>
      </c>
      <c r="AS8" s="20">
        <v>1</v>
      </c>
      <c r="AT8" s="20">
        <v>1</v>
      </c>
      <c r="AU8" s="20">
        <v>1</v>
      </c>
      <c r="AV8" s="20">
        <v>1</v>
      </c>
      <c r="AW8" s="20">
        <v>1</v>
      </c>
      <c r="AX8" s="20"/>
      <c r="AY8" s="20">
        <v>1</v>
      </c>
      <c r="AZ8" s="21">
        <f>COUNTA(D8:AY8)</f>
        <v>24</v>
      </c>
      <c r="BA8" s="22">
        <f>SUMIF(D8:AY8,"&gt;=1",D$3:AY$3)</f>
        <v>84</v>
      </c>
      <c r="BB8" s="23">
        <f>COUNTIF(D8:AY8,2)</f>
        <v>0</v>
      </c>
      <c r="BC8" s="22">
        <f>BA8+BB8</f>
        <v>84</v>
      </c>
      <c r="BD8" s="24">
        <f>IF(BG8&lt;=BG$4,BC7,"")</f>
        <v>81</v>
      </c>
      <c r="BE8" s="25">
        <v>0.4201388888888889</v>
      </c>
      <c r="BF8" s="25">
        <v>0.37847222222222227</v>
      </c>
      <c r="BG8" s="25">
        <v>0.95833333333333337</v>
      </c>
      <c r="BH8" s="26">
        <f>IF(BG8&lt;=$BG$3,,BG8-$BG$3+MINUTE(BG8-$BG$3))</f>
        <v>0</v>
      </c>
      <c r="BI8" s="22">
        <f>$BI$3*(MINUTE(BH8)+IF(HOUR(BH8)&lt;1,0,HOUR(BH8)*60)+IF(SECOND(BH8)&gt;0,1,0))</f>
        <v>0</v>
      </c>
      <c r="BJ8" s="27">
        <f>IF(BG8&lt;$BG$3,BC8-BI8,0)</f>
        <v>84</v>
      </c>
      <c r="BK8">
        <f>RANK(BJ8,$BJ$4:$BJ$8)</f>
        <v>2</v>
      </c>
      <c r="BL8">
        <f>RANK(BJ8,(($BJ$4:$BJ$8)))</f>
        <v>2</v>
      </c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</row>
    <row r="9" spans="1:141">
      <c r="A9" s="29">
        <v>5</v>
      </c>
      <c r="B9" s="30" t="s">
        <v>20</v>
      </c>
      <c r="C9" s="31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4"/>
      <c r="BB9" s="29"/>
      <c r="BC9" s="34"/>
      <c r="BD9" s="34"/>
      <c r="BE9" s="25"/>
      <c r="BF9" s="35"/>
      <c r="BG9" s="35"/>
      <c r="BH9" s="35"/>
      <c r="BI9" s="29"/>
      <c r="BJ9" s="29"/>
      <c r="BK9" s="29"/>
      <c r="BL9" s="29"/>
    </row>
    <row r="11" spans="1:141" ht="18.75">
      <c r="B11" s="1" t="s">
        <v>21</v>
      </c>
    </row>
    <row r="12" spans="1:141">
      <c r="B12" s="2"/>
    </row>
    <row r="13" spans="1:141" s="12" customFormat="1" ht="15.75" customHeight="1">
      <c r="A13" s="6" t="s">
        <v>1</v>
      </c>
      <c r="B13" s="7" t="s">
        <v>2</v>
      </c>
      <c r="C13" s="7"/>
      <c r="D13" s="8">
        <v>10</v>
      </c>
      <c r="E13" s="8">
        <v>11</v>
      </c>
      <c r="F13" s="8">
        <v>12</v>
      </c>
      <c r="G13" s="8">
        <v>13</v>
      </c>
      <c r="H13" s="8">
        <v>14</v>
      </c>
      <c r="I13" s="8">
        <v>15</v>
      </c>
      <c r="J13" s="8">
        <v>16</v>
      </c>
      <c r="K13" s="8">
        <v>17</v>
      </c>
      <c r="L13" s="8">
        <v>18</v>
      </c>
      <c r="M13" s="8">
        <v>19</v>
      </c>
      <c r="N13" s="8">
        <v>20</v>
      </c>
      <c r="O13" s="8">
        <v>21</v>
      </c>
      <c r="P13" s="8">
        <v>22</v>
      </c>
      <c r="Q13" s="8">
        <v>23</v>
      </c>
      <c r="R13" s="8">
        <v>24</v>
      </c>
      <c r="S13" s="8">
        <v>25</v>
      </c>
      <c r="T13" s="8">
        <v>26</v>
      </c>
      <c r="U13" s="8">
        <v>27</v>
      </c>
      <c r="V13" s="8">
        <v>28</v>
      </c>
      <c r="W13" s="8">
        <v>29</v>
      </c>
      <c r="X13" s="8">
        <v>30</v>
      </c>
      <c r="Y13" s="8">
        <v>31</v>
      </c>
      <c r="Z13" s="8">
        <v>32</v>
      </c>
      <c r="AA13" s="8">
        <v>33</v>
      </c>
      <c r="AB13" s="8">
        <v>34</v>
      </c>
      <c r="AC13" s="8">
        <v>35</v>
      </c>
      <c r="AD13" s="8">
        <v>36</v>
      </c>
      <c r="AE13" s="8">
        <v>37</v>
      </c>
      <c r="AF13" s="8">
        <v>38</v>
      </c>
      <c r="AG13" s="8">
        <v>39</v>
      </c>
      <c r="AH13" s="8">
        <v>40</v>
      </c>
      <c r="AI13" s="8">
        <v>41</v>
      </c>
      <c r="AJ13" s="8">
        <v>42</v>
      </c>
      <c r="AK13" s="8">
        <v>43</v>
      </c>
      <c r="AL13" s="8">
        <v>44</v>
      </c>
      <c r="AM13" s="8">
        <v>45</v>
      </c>
      <c r="AN13" s="8">
        <v>46</v>
      </c>
      <c r="AO13" s="8">
        <v>48</v>
      </c>
      <c r="AP13" s="8">
        <v>51</v>
      </c>
      <c r="AQ13" s="8">
        <v>52</v>
      </c>
      <c r="AR13" s="8">
        <v>53</v>
      </c>
      <c r="AS13" s="8">
        <v>54</v>
      </c>
      <c r="AT13" s="8">
        <v>55</v>
      </c>
      <c r="AU13" s="8">
        <v>56</v>
      </c>
      <c r="AV13" s="8">
        <v>61</v>
      </c>
      <c r="AW13" s="8">
        <v>62</v>
      </c>
      <c r="AX13" s="8">
        <v>63</v>
      </c>
      <c r="AY13" s="8">
        <v>64</v>
      </c>
      <c r="AZ13" s="6">
        <f>COUNTA(D13:AY13)</f>
        <v>48</v>
      </c>
      <c r="BA13" s="6" t="s">
        <v>3</v>
      </c>
      <c r="BB13" s="6" t="s">
        <v>4</v>
      </c>
      <c r="BC13" s="6" t="s">
        <v>5</v>
      </c>
      <c r="BD13" s="9"/>
      <c r="BE13" s="10" t="s">
        <v>6</v>
      </c>
      <c r="BF13" s="10" t="s">
        <v>7</v>
      </c>
      <c r="BG13" s="11" t="s">
        <v>8</v>
      </c>
      <c r="BH13" s="11" t="s">
        <v>9</v>
      </c>
      <c r="BI13" s="6" t="s">
        <v>10</v>
      </c>
      <c r="BJ13" s="6" t="s">
        <v>11</v>
      </c>
      <c r="BK13" s="6" t="s">
        <v>12</v>
      </c>
      <c r="BL13" s="6" t="s">
        <v>13</v>
      </c>
    </row>
    <row r="14" spans="1:141" s="12" customFormat="1" ht="15.75" customHeight="1">
      <c r="A14" s="6"/>
      <c r="B14" s="13" t="s">
        <v>14</v>
      </c>
      <c r="C14" s="13"/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2</v>
      </c>
      <c r="O14" s="6">
        <v>2</v>
      </c>
      <c r="P14" s="6">
        <v>2</v>
      </c>
      <c r="Q14" s="6">
        <v>2</v>
      </c>
      <c r="R14" s="6">
        <v>2</v>
      </c>
      <c r="S14" s="6">
        <v>2</v>
      </c>
      <c r="T14" s="6">
        <v>2</v>
      </c>
      <c r="U14" s="6">
        <v>2</v>
      </c>
      <c r="V14" s="6">
        <v>2</v>
      </c>
      <c r="W14" s="6">
        <v>2</v>
      </c>
      <c r="X14" s="6">
        <v>3</v>
      </c>
      <c r="Y14" s="6">
        <v>3</v>
      </c>
      <c r="Z14" s="6">
        <v>3</v>
      </c>
      <c r="AA14" s="6">
        <v>3</v>
      </c>
      <c r="AB14" s="6">
        <v>3</v>
      </c>
      <c r="AC14" s="6">
        <v>3</v>
      </c>
      <c r="AD14" s="6">
        <v>3</v>
      </c>
      <c r="AE14" s="6">
        <v>3</v>
      </c>
      <c r="AF14" s="6">
        <v>3</v>
      </c>
      <c r="AG14" s="6">
        <v>3</v>
      </c>
      <c r="AH14" s="6">
        <v>4</v>
      </c>
      <c r="AI14" s="6">
        <v>4</v>
      </c>
      <c r="AJ14" s="6">
        <v>4</v>
      </c>
      <c r="AK14" s="6">
        <v>4</v>
      </c>
      <c r="AL14" s="6">
        <v>4</v>
      </c>
      <c r="AM14" s="6">
        <v>4</v>
      </c>
      <c r="AN14" s="6">
        <v>4</v>
      </c>
      <c r="AO14" s="6">
        <v>4</v>
      </c>
      <c r="AP14" s="6">
        <v>5</v>
      </c>
      <c r="AQ14" s="6">
        <v>5</v>
      </c>
      <c r="AR14" s="6">
        <v>5</v>
      </c>
      <c r="AS14" s="6">
        <v>5</v>
      </c>
      <c r="AT14" s="6">
        <v>5</v>
      </c>
      <c r="AU14" s="6">
        <v>5</v>
      </c>
      <c r="AV14" s="6">
        <v>6</v>
      </c>
      <c r="AW14" s="6">
        <v>6</v>
      </c>
      <c r="AX14" s="6">
        <v>6</v>
      </c>
      <c r="AY14" s="6">
        <v>6</v>
      </c>
      <c r="AZ14" s="14">
        <f>SUM(D14:AY14)</f>
        <v>146</v>
      </c>
      <c r="BA14" s="15"/>
      <c r="BB14" s="6"/>
      <c r="BC14" s="9">
        <v>546</v>
      </c>
      <c r="BD14" s="12">
        <v>546</v>
      </c>
      <c r="BE14" s="10"/>
      <c r="BF14" s="10">
        <v>0.94166666666666676</v>
      </c>
      <c r="BG14" s="10">
        <v>0.5</v>
      </c>
      <c r="BH14" s="10">
        <v>2.0833333333333332E-2</v>
      </c>
      <c r="BI14" s="6">
        <v>1</v>
      </c>
      <c r="BJ14" s="6"/>
      <c r="BK14" s="6"/>
      <c r="BL14" s="6"/>
    </row>
    <row r="15" spans="1:141" s="28" customFormat="1" ht="30.75" customHeight="1" outlineLevel="1">
      <c r="A15" s="16">
        <v>1</v>
      </c>
      <c r="B15" s="17" t="s">
        <v>22</v>
      </c>
      <c r="C15" s="18"/>
      <c r="D15" s="19"/>
      <c r="E15" s="20">
        <v>1</v>
      </c>
      <c r="F15" s="20"/>
      <c r="G15" s="20"/>
      <c r="H15" s="20"/>
      <c r="I15" s="20"/>
      <c r="J15" s="20">
        <v>1</v>
      </c>
      <c r="K15" s="20"/>
      <c r="L15" s="20"/>
      <c r="M15" s="20"/>
      <c r="N15" s="20"/>
      <c r="O15" s="20">
        <v>1</v>
      </c>
      <c r="P15" s="20"/>
      <c r="Q15" s="20"/>
      <c r="R15" s="20"/>
      <c r="S15" s="20">
        <v>1</v>
      </c>
      <c r="T15" s="20"/>
      <c r="U15" s="20">
        <v>1</v>
      </c>
      <c r="V15" s="20">
        <v>1</v>
      </c>
      <c r="W15" s="20">
        <v>1</v>
      </c>
      <c r="X15" s="20"/>
      <c r="Y15" s="20"/>
      <c r="Z15" s="20"/>
      <c r="AA15" s="20"/>
      <c r="AB15" s="20">
        <v>1</v>
      </c>
      <c r="AC15" s="20">
        <v>1</v>
      </c>
      <c r="AD15" s="20">
        <v>1</v>
      </c>
      <c r="AE15" s="20">
        <v>1</v>
      </c>
      <c r="AF15" s="20">
        <v>1</v>
      </c>
      <c r="AG15" s="20"/>
      <c r="AH15" s="20"/>
      <c r="AI15" s="20"/>
      <c r="AJ15" s="20"/>
      <c r="AK15" s="20">
        <v>1</v>
      </c>
      <c r="AL15" s="20">
        <v>1</v>
      </c>
      <c r="AM15" s="20">
        <v>1</v>
      </c>
      <c r="AN15" s="20"/>
      <c r="AO15" s="20"/>
      <c r="AP15" s="20"/>
      <c r="AQ15" s="20">
        <v>1</v>
      </c>
      <c r="AR15" s="20">
        <v>1</v>
      </c>
      <c r="AS15" s="20">
        <v>1</v>
      </c>
      <c r="AT15" s="20">
        <v>1</v>
      </c>
      <c r="AU15" s="20"/>
      <c r="AV15" s="20"/>
      <c r="AW15" s="20">
        <v>1</v>
      </c>
      <c r="AX15" s="20">
        <v>1</v>
      </c>
      <c r="AY15" s="20">
        <v>1</v>
      </c>
      <c r="AZ15" s="21">
        <f t="shared" ref="AZ15:AZ20" si="0">COUNTA(D15:AY15)</f>
        <v>22</v>
      </c>
      <c r="BA15" s="22">
        <v>77</v>
      </c>
      <c r="BB15" s="23">
        <v>0</v>
      </c>
      <c r="BC15" s="22">
        <v>77</v>
      </c>
      <c r="BD15" s="24">
        <v>546</v>
      </c>
      <c r="BE15" s="25">
        <v>0.4201388888888889</v>
      </c>
      <c r="BF15" s="25">
        <v>0.9145833333333333</v>
      </c>
      <c r="BG15" s="25">
        <v>0.49444444444444441</v>
      </c>
      <c r="BH15" s="26">
        <v>0</v>
      </c>
      <c r="BI15" s="22">
        <v>0</v>
      </c>
      <c r="BJ15" s="27">
        <v>77</v>
      </c>
      <c r="BK15">
        <v>1</v>
      </c>
      <c r="BL15">
        <v>1</v>
      </c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</row>
    <row r="16" spans="1:141" s="28" customFormat="1" ht="30.75" customHeight="1" outlineLevel="1">
      <c r="A16" s="16">
        <v>2</v>
      </c>
      <c r="B16" s="17" t="s">
        <v>23</v>
      </c>
      <c r="C16" s="18"/>
      <c r="D16" s="19"/>
      <c r="E16" s="20"/>
      <c r="F16" s="20"/>
      <c r="G16" s="20"/>
      <c r="H16" s="20"/>
      <c r="I16" s="20">
        <v>1</v>
      </c>
      <c r="J16" s="20">
        <v>1</v>
      </c>
      <c r="K16" s="20"/>
      <c r="L16" s="20"/>
      <c r="M16" s="20"/>
      <c r="N16" s="20"/>
      <c r="O16" s="20">
        <v>1</v>
      </c>
      <c r="P16" s="20">
        <v>1</v>
      </c>
      <c r="Q16" s="20"/>
      <c r="R16" s="20"/>
      <c r="S16" s="20"/>
      <c r="T16" s="20"/>
      <c r="U16" s="20">
        <v>1</v>
      </c>
      <c r="V16" s="20"/>
      <c r="W16" s="20">
        <v>1</v>
      </c>
      <c r="X16" s="20"/>
      <c r="Y16" s="20"/>
      <c r="Z16" s="20">
        <v>1</v>
      </c>
      <c r="AA16" s="20"/>
      <c r="AB16" s="20">
        <v>1</v>
      </c>
      <c r="AC16" s="20"/>
      <c r="AD16" s="20"/>
      <c r="AE16" s="20">
        <v>1</v>
      </c>
      <c r="AF16" s="20">
        <v>1</v>
      </c>
      <c r="AG16" s="20"/>
      <c r="AH16" s="20"/>
      <c r="AI16" s="20">
        <v>1</v>
      </c>
      <c r="AJ16" s="20"/>
      <c r="AK16" s="20"/>
      <c r="AL16" s="20">
        <v>1</v>
      </c>
      <c r="AM16" s="20">
        <v>1</v>
      </c>
      <c r="AN16" s="20"/>
      <c r="AO16" s="20"/>
      <c r="AP16" s="20"/>
      <c r="AQ16" s="20"/>
      <c r="AR16" s="20">
        <v>1</v>
      </c>
      <c r="AS16" s="20">
        <v>1</v>
      </c>
      <c r="AT16" s="20"/>
      <c r="AU16" s="20"/>
      <c r="AV16" s="20"/>
      <c r="AW16" s="20">
        <v>1</v>
      </c>
      <c r="AX16" s="20">
        <v>1</v>
      </c>
      <c r="AY16" s="20">
        <v>1</v>
      </c>
      <c r="AZ16" s="21">
        <f t="shared" si="0"/>
        <v>18</v>
      </c>
      <c r="BA16" s="22">
        <v>62</v>
      </c>
      <c r="BB16" s="23">
        <v>0</v>
      </c>
      <c r="BC16" s="22">
        <v>62</v>
      </c>
      <c r="BD16" s="24" t="s">
        <v>24</v>
      </c>
      <c r="BE16" s="25">
        <v>0.4201388888888889</v>
      </c>
      <c r="BF16" s="37">
        <v>0.93888888888888899</v>
      </c>
      <c r="BG16" s="25">
        <v>0.51875000000000004</v>
      </c>
      <c r="BH16" s="26">
        <v>27.018750000000001</v>
      </c>
      <c r="BI16" s="22">
        <v>27</v>
      </c>
      <c r="BJ16" s="27">
        <v>35</v>
      </c>
      <c r="BK16">
        <v>6</v>
      </c>
      <c r="BL16">
        <v>10</v>
      </c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</row>
    <row r="17" spans="1:141" s="28" customFormat="1" ht="30.75" customHeight="1" outlineLevel="1">
      <c r="A17" s="16">
        <v>3</v>
      </c>
      <c r="B17" s="17" t="s">
        <v>25</v>
      </c>
      <c r="C17" s="18"/>
      <c r="D17" s="19"/>
      <c r="E17" s="20">
        <v>1</v>
      </c>
      <c r="F17" s="20"/>
      <c r="G17" s="20"/>
      <c r="H17" s="20">
        <v>1</v>
      </c>
      <c r="I17" s="20"/>
      <c r="J17" s="20">
        <v>1</v>
      </c>
      <c r="K17" s="20"/>
      <c r="L17" s="20"/>
      <c r="M17" s="20"/>
      <c r="N17" s="20"/>
      <c r="O17" s="20">
        <v>1</v>
      </c>
      <c r="P17" s="20">
        <v>1</v>
      </c>
      <c r="Q17" s="20"/>
      <c r="R17" s="20"/>
      <c r="S17" s="20"/>
      <c r="T17" s="20"/>
      <c r="U17" s="20"/>
      <c r="V17" s="20">
        <v>1</v>
      </c>
      <c r="W17" s="20"/>
      <c r="X17" s="20"/>
      <c r="Y17" s="20"/>
      <c r="Z17" s="20"/>
      <c r="AA17" s="20"/>
      <c r="AB17" s="20">
        <v>1</v>
      </c>
      <c r="AC17" s="20">
        <v>1</v>
      </c>
      <c r="AD17" s="20"/>
      <c r="AE17" s="20">
        <v>1</v>
      </c>
      <c r="AF17" s="20"/>
      <c r="AG17" s="20"/>
      <c r="AH17" s="20"/>
      <c r="AI17" s="20"/>
      <c r="AJ17" s="20"/>
      <c r="AK17" s="20">
        <v>1</v>
      </c>
      <c r="AL17" s="20">
        <v>1</v>
      </c>
      <c r="AM17" s="20"/>
      <c r="AN17" s="20">
        <v>1</v>
      </c>
      <c r="AO17" s="20"/>
      <c r="AP17" s="20"/>
      <c r="AQ17" s="20">
        <v>1</v>
      </c>
      <c r="AR17" s="20">
        <v>1</v>
      </c>
      <c r="AS17" s="20"/>
      <c r="AT17" s="20"/>
      <c r="AU17" s="20"/>
      <c r="AV17" s="20"/>
      <c r="AW17" s="20">
        <v>1</v>
      </c>
      <c r="AX17" s="20"/>
      <c r="AY17" s="20">
        <v>1</v>
      </c>
      <c r="AZ17" s="21">
        <f t="shared" si="0"/>
        <v>16</v>
      </c>
      <c r="BA17" s="22">
        <v>52</v>
      </c>
      <c r="BB17" s="23">
        <v>0</v>
      </c>
      <c r="BC17" s="22">
        <v>52</v>
      </c>
      <c r="BD17" s="24">
        <v>62</v>
      </c>
      <c r="BE17" s="25">
        <v>0.4201388888888889</v>
      </c>
      <c r="BF17" s="25">
        <v>0.89583333333333337</v>
      </c>
      <c r="BG17" s="25">
        <v>0.47569444444444448</v>
      </c>
      <c r="BH17" s="26">
        <v>0</v>
      </c>
      <c r="BI17" s="22">
        <v>0</v>
      </c>
      <c r="BJ17" s="27">
        <v>52</v>
      </c>
      <c r="BK17">
        <v>4</v>
      </c>
      <c r="BL17">
        <v>5</v>
      </c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</row>
    <row r="18" spans="1:141" s="28" customFormat="1" ht="30.75" customHeight="1" outlineLevel="1">
      <c r="A18" s="16">
        <v>4</v>
      </c>
      <c r="B18" s="17" t="s">
        <v>26</v>
      </c>
      <c r="C18" s="18"/>
      <c r="D18" s="19"/>
      <c r="E18" s="20"/>
      <c r="F18" s="20"/>
      <c r="G18" s="20"/>
      <c r="H18" s="20"/>
      <c r="I18" s="20"/>
      <c r="J18" s="20">
        <v>1</v>
      </c>
      <c r="K18" s="20">
        <v>1</v>
      </c>
      <c r="L18" s="20"/>
      <c r="M18" s="20"/>
      <c r="N18" s="20"/>
      <c r="O18" s="20">
        <v>1</v>
      </c>
      <c r="P18" s="20">
        <v>1</v>
      </c>
      <c r="Q18" s="20"/>
      <c r="R18" s="20"/>
      <c r="S18" s="20">
        <v>1</v>
      </c>
      <c r="T18" s="20"/>
      <c r="U18" s="20"/>
      <c r="V18" s="20"/>
      <c r="W18" s="20"/>
      <c r="X18" s="20"/>
      <c r="Y18" s="20"/>
      <c r="Z18" s="20"/>
      <c r="AA18" s="20"/>
      <c r="AB18" s="20">
        <v>1</v>
      </c>
      <c r="AC18" s="20">
        <v>1</v>
      </c>
      <c r="AD18" s="20"/>
      <c r="AE18" s="20">
        <v>1</v>
      </c>
      <c r="AF18" s="20">
        <v>1</v>
      </c>
      <c r="AG18" s="20"/>
      <c r="AH18" s="20"/>
      <c r="AI18" s="20"/>
      <c r="AJ18" s="20"/>
      <c r="AK18" s="20"/>
      <c r="AL18" s="20">
        <v>1</v>
      </c>
      <c r="AM18" s="20">
        <v>1</v>
      </c>
      <c r="AN18" s="20">
        <v>1</v>
      </c>
      <c r="AO18" s="20"/>
      <c r="AP18" s="20"/>
      <c r="AQ18" s="20">
        <v>1</v>
      </c>
      <c r="AR18" s="20"/>
      <c r="AS18" s="20">
        <v>1</v>
      </c>
      <c r="AT18" s="20"/>
      <c r="AU18" s="20"/>
      <c r="AV18" s="20"/>
      <c r="AW18" s="20">
        <v>1</v>
      </c>
      <c r="AX18" s="20"/>
      <c r="AY18" s="20">
        <v>1</v>
      </c>
      <c r="AZ18" s="21">
        <f t="shared" si="0"/>
        <v>16</v>
      </c>
      <c r="BA18" s="22">
        <v>54</v>
      </c>
      <c r="BB18" s="23">
        <v>0</v>
      </c>
      <c r="BC18" s="22">
        <v>54</v>
      </c>
      <c r="BD18" s="24" t="s">
        <v>24</v>
      </c>
      <c r="BE18" s="25">
        <v>0.4201388888888889</v>
      </c>
      <c r="BF18" s="25">
        <v>0.91527777777777775</v>
      </c>
      <c r="BG18" s="25">
        <v>0.49513888888888885</v>
      </c>
      <c r="BH18" s="26">
        <v>0</v>
      </c>
      <c r="BI18" s="22">
        <v>0</v>
      </c>
      <c r="BJ18" s="27">
        <v>54</v>
      </c>
      <c r="BK18">
        <v>3</v>
      </c>
      <c r="BL18">
        <v>4</v>
      </c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</row>
    <row r="19" spans="1:141" s="28" customFormat="1" ht="30.75" customHeight="1" outlineLevel="1">
      <c r="A19" s="16">
        <v>5</v>
      </c>
      <c r="B19" s="17" t="s">
        <v>27</v>
      </c>
      <c r="C19" s="18"/>
      <c r="D19" s="19"/>
      <c r="E19" s="20"/>
      <c r="F19" s="20"/>
      <c r="G19" s="20"/>
      <c r="H19" s="20"/>
      <c r="I19" s="20"/>
      <c r="J19" s="20">
        <v>1</v>
      </c>
      <c r="K19" s="20">
        <v>1</v>
      </c>
      <c r="L19" s="20"/>
      <c r="M19" s="20"/>
      <c r="N19" s="20"/>
      <c r="O19" s="20">
        <v>1</v>
      </c>
      <c r="P19" s="20"/>
      <c r="Q19" s="20">
        <v>1</v>
      </c>
      <c r="R19" s="20"/>
      <c r="S19" s="20"/>
      <c r="T19" s="20"/>
      <c r="U19" s="20"/>
      <c r="V19" s="20">
        <v>1</v>
      </c>
      <c r="W19" s="20"/>
      <c r="X19" s="20"/>
      <c r="Y19" s="20"/>
      <c r="Z19" s="20"/>
      <c r="AA19" s="20"/>
      <c r="AB19" s="20">
        <v>1</v>
      </c>
      <c r="AC19" s="20">
        <v>1</v>
      </c>
      <c r="AD19" s="20">
        <v>1</v>
      </c>
      <c r="AE19" s="20">
        <v>1</v>
      </c>
      <c r="AF19" s="20"/>
      <c r="AG19" s="20"/>
      <c r="AH19" s="20"/>
      <c r="AI19" s="20"/>
      <c r="AJ19" s="20"/>
      <c r="AK19" s="20"/>
      <c r="AL19" s="20">
        <v>1</v>
      </c>
      <c r="AM19" s="20"/>
      <c r="AN19" s="20">
        <v>1</v>
      </c>
      <c r="AO19" s="20"/>
      <c r="AP19" s="20"/>
      <c r="AQ19" s="20">
        <v>1</v>
      </c>
      <c r="AR19" s="20">
        <v>1</v>
      </c>
      <c r="AS19" s="20">
        <v>1</v>
      </c>
      <c r="AT19" s="20"/>
      <c r="AU19" s="20"/>
      <c r="AV19" s="20"/>
      <c r="AW19" s="20">
        <v>1</v>
      </c>
      <c r="AX19" s="20"/>
      <c r="AY19" s="20">
        <v>1</v>
      </c>
      <c r="AZ19" s="21">
        <f t="shared" si="0"/>
        <v>16</v>
      </c>
      <c r="BA19" s="22">
        <v>55</v>
      </c>
      <c r="BB19" s="23">
        <v>0</v>
      </c>
      <c r="BC19" s="22">
        <v>55</v>
      </c>
      <c r="BD19" s="24">
        <v>54</v>
      </c>
      <c r="BE19" s="25">
        <v>0.4201388888888889</v>
      </c>
      <c r="BF19" s="25">
        <v>0.87986111111111109</v>
      </c>
      <c r="BG19" s="25">
        <v>0.4597222222222222</v>
      </c>
      <c r="BH19" s="26">
        <v>0</v>
      </c>
      <c r="BI19" s="22">
        <v>0</v>
      </c>
      <c r="BJ19" s="27">
        <v>55</v>
      </c>
      <c r="BK19">
        <v>2</v>
      </c>
      <c r="BL19">
        <v>3</v>
      </c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</row>
    <row r="20" spans="1:141" s="28" customFormat="1" ht="30.75" customHeight="1" outlineLevel="1">
      <c r="A20" s="16">
        <v>6</v>
      </c>
      <c r="B20" s="17" t="s">
        <v>28</v>
      </c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1</v>
      </c>
      <c r="P20" s="20">
        <v>1</v>
      </c>
      <c r="Q20" s="20"/>
      <c r="R20" s="20"/>
      <c r="S20" s="20"/>
      <c r="T20" s="20"/>
      <c r="U20" s="20">
        <v>1</v>
      </c>
      <c r="V20" s="20">
        <v>1</v>
      </c>
      <c r="W20" s="20">
        <v>1</v>
      </c>
      <c r="X20" s="20"/>
      <c r="Y20" s="20"/>
      <c r="Z20" s="20"/>
      <c r="AA20" s="20"/>
      <c r="AB20" s="20"/>
      <c r="AC20" s="20">
        <v>1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>
        <v>1</v>
      </c>
      <c r="AR20" s="20">
        <v>1</v>
      </c>
      <c r="AS20" s="20">
        <v>1</v>
      </c>
      <c r="AT20" s="20"/>
      <c r="AU20" s="20"/>
      <c r="AV20" s="20"/>
      <c r="AW20" s="20"/>
      <c r="AX20" s="20">
        <v>1</v>
      </c>
      <c r="AY20" s="20">
        <v>1</v>
      </c>
      <c r="AZ20" s="21">
        <f t="shared" si="0"/>
        <v>11</v>
      </c>
      <c r="BA20" s="22">
        <v>40</v>
      </c>
      <c r="BB20" s="23">
        <v>0</v>
      </c>
      <c r="BC20" s="22">
        <v>40</v>
      </c>
      <c r="BD20" s="24">
        <v>55</v>
      </c>
      <c r="BE20" s="25">
        <v>0.4201388888888889</v>
      </c>
      <c r="BF20" s="25">
        <v>0.91041666666666676</v>
      </c>
      <c r="BG20" s="25">
        <v>0.49027777777777787</v>
      </c>
      <c r="BH20" s="26">
        <v>0</v>
      </c>
      <c r="BI20" s="22">
        <v>0</v>
      </c>
      <c r="BJ20" s="27">
        <v>40</v>
      </c>
      <c r="BK20">
        <v>5</v>
      </c>
      <c r="BL20">
        <v>9</v>
      </c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</row>
    <row r="21" spans="1:141">
      <c r="A21" s="29">
        <v>6</v>
      </c>
      <c r="B21" s="30" t="s">
        <v>20</v>
      </c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4"/>
      <c r="BB21" s="29"/>
      <c r="BC21" s="34"/>
      <c r="BD21" s="34"/>
      <c r="BE21" s="25"/>
      <c r="BF21" s="35"/>
      <c r="BG21" s="35"/>
      <c r="BH21" s="35"/>
      <c r="BI21" s="29"/>
      <c r="BJ21" s="29"/>
      <c r="BK21" s="29"/>
      <c r="BL21" s="29"/>
    </row>
    <row r="22" spans="1:141" s="28" customFormat="1" ht="31.5" customHeight="1" outlineLevel="1">
      <c r="A22" s="16">
        <v>1</v>
      </c>
      <c r="B22" s="17" t="s">
        <v>29</v>
      </c>
      <c r="C22" s="18"/>
      <c r="D22" s="19"/>
      <c r="E22" s="20">
        <v>1</v>
      </c>
      <c r="F22" s="20"/>
      <c r="G22" s="20"/>
      <c r="H22" s="20"/>
      <c r="I22" s="20"/>
      <c r="J22" s="20"/>
      <c r="K22" s="20"/>
      <c r="L22" s="20"/>
      <c r="M22" s="20"/>
      <c r="N22" s="20"/>
      <c r="O22" s="20">
        <v>1</v>
      </c>
      <c r="P22" s="20"/>
      <c r="Q22" s="20">
        <v>1</v>
      </c>
      <c r="R22" s="20"/>
      <c r="S22" s="20"/>
      <c r="T22" s="20"/>
      <c r="U22" s="20">
        <v>1</v>
      </c>
      <c r="V22" s="20">
        <v>1</v>
      </c>
      <c r="W22" s="20">
        <v>1</v>
      </c>
      <c r="X22" s="20"/>
      <c r="Y22" s="20"/>
      <c r="Z22" s="20"/>
      <c r="AA22" s="20"/>
      <c r="AB22" s="20"/>
      <c r="AC22" s="20">
        <v>1</v>
      </c>
      <c r="AD22" s="20">
        <v>1</v>
      </c>
      <c r="AE22" s="20"/>
      <c r="AF22" s="20">
        <v>1</v>
      </c>
      <c r="AG22" s="20"/>
      <c r="AH22" s="20"/>
      <c r="AI22" s="20"/>
      <c r="AJ22" s="20"/>
      <c r="AK22" s="20">
        <v>1</v>
      </c>
      <c r="AL22" s="20"/>
      <c r="AM22" s="20">
        <v>1</v>
      </c>
      <c r="AN22" s="20">
        <v>1</v>
      </c>
      <c r="AO22" s="20"/>
      <c r="AP22" s="20"/>
      <c r="AQ22" s="20">
        <v>1</v>
      </c>
      <c r="AR22" s="20">
        <v>1</v>
      </c>
      <c r="AS22" s="20">
        <v>1</v>
      </c>
      <c r="AT22" s="20"/>
      <c r="AU22" s="20"/>
      <c r="AV22" s="20"/>
      <c r="AW22" s="20"/>
      <c r="AX22" s="20">
        <v>1</v>
      </c>
      <c r="AY22" s="20">
        <v>1</v>
      </c>
      <c r="AZ22" s="21">
        <f>COUNTA(D22:AY22)</f>
        <v>17</v>
      </c>
      <c r="BA22" s="22">
        <v>59</v>
      </c>
      <c r="BB22" s="23">
        <v>0</v>
      </c>
      <c r="BC22" s="22">
        <v>59</v>
      </c>
      <c r="BD22" s="24">
        <v>59</v>
      </c>
      <c r="BE22" s="25">
        <v>0.4201388888888889</v>
      </c>
      <c r="BF22" s="25">
        <v>0.92152777777777783</v>
      </c>
      <c r="BG22" s="25">
        <v>0.50138888888888888</v>
      </c>
      <c r="BH22" s="26">
        <v>2.0013888888888891</v>
      </c>
      <c r="BI22" s="22">
        <v>2</v>
      </c>
      <c r="BJ22" s="27">
        <v>57</v>
      </c>
      <c r="BK22">
        <v>1</v>
      </c>
      <c r="BL22">
        <v>2</v>
      </c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</row>
    <row r="23" spans="1:141" s="28" customFormat="1" ht="30.75" customHeight="1" outlineLevel="1">
      <c r="A23" s="16">
        <v>2</v>
      </c>
      <c r="B23" s="17" t="s">
        <v>30</v>
      </c>
      <c r="C23" s="18"/>
      <c r="D23" s="19"/>
      <c r="E23" s="20"/>
      <c r="F23" s="20"/>
      <c r="G23" s="20"/>
      <c r="H23" s="20"/>
      <c r="I23" s="20"/>
      <c r="J23" s="20">
        <v>1</v>
      </c>
      <c r="K23" s="20"/>
      <c r="L23" s="20"/>
      <c r="M23" s="20"/>
      <c r="N23" s="20"/>
      <c r="O23" s="20">
        <v>1</v>
      </c>
      <c r="P23" s="20"/>
      <c r="Q23" s="20"/>
      <c r="R23" s="20"/>
      <c r="S23" s="20"/>
      <c r="T23" s="20"/>
      <c r="U23" s="20"/>
      <c r="V23" s="20">
        <v>1</v>
      </c>
      <c r="W23" s="20">
        <v>1</v>
      </c>
      <c r="X23" s="20"/>
      <c r="Y23" s="20"/>
      <c r="Z23" s="20"/>
      <c r="AA23" s="20"/>
      <c r="AB23" s="20">
        <v>1</v>
      </c>
      <c r="AC23" s="20">
        <v>1</v>
      </c>
      <c r="AD23" s="20">
        <v>1</v>
      </c>
      <c r="AE23" s="20">
        <v>1</v>
      </c>
      <c r="AF23" s="20"/>
      <c r="AG23" s="20"/>
      <c r="AH23" s="20"/>
      <c r="AI23" s="20"/>
      <c r="AJ23" s="20"/>
      <c r="AK23" s="20"/>
      <c r="AL23" s="20">
        <v>1</v>
      </c>
      <c r="AM23" s="20"/>
      <c r="AN23" s="20">
        <v>1</v>
      </c>
      <c r="AO23" s="20"/>
      <c r="AP23" s="20"/>
      <c r="AQ23" s="20">
        <v>1</v>
      </c>
      <c r="AR23" s="20">
        <v>1</v>
      </c>
      <c r="AS23" s="20">
        <v>1</v>
      </c>
      <c r="AT23" s="20"/>
      <c r="AU23" s="20"/>
      <c r="AV23" s="20"/>
      <c r="AW23" s="20"/>
      <c r="AX23" s="20"/>
      <c r="AY23" s="20">
        <v>1</v>
      </c>
      <c r="AZ23" s="21">
        <f>COUNTA(D23:AY23)</f>
        <v>14</v>
      </c>
      <c r="BA23" s="22">
        <v>48</v>
      </c>
      <c r="BB23" s="23">
        <v>0</v>
      </c>
      <c r="BC23" s="22">
        <v>48</v>
      </c>
      <c r="BD23" s="24">
        <v>48</v>
      </c>
      <c r="BE23" s="25">
        <v>0.4201388888888889</v>
      </c>
      <c r="BF23" s="25">
        <v>0.91666666666666663</v>
      </c>
      <c r="BG23" s="25">
        <v>0.49652777777777773</v>
      </c>
      <c r="BH23" s="26">
        <v>0</v>
      </c>
      <c r="BI23" s="22">
        <v>0</v>
      </c>
      <c r="BJ23" s="27">
        <v>48</v>
      </c>
      <c r="BK23">
        <v>2</v>
      </c>
      <c r="BL23">
        <v>7</v>
      </c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</row>
    <row r="24" spans="1:141">
      <c r="A24" s="29">
        <v>2</v>
      </c>
      <c r="B24" s="30" t="s">
        <v>31</v>
      </c>
      <c r="C24" s="31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4"/>
      <c r="BB24" s="29"/>
      <c r="BC24" s="34"/>
      <c r="BD24" s="34"/>
      <c r="BE24" s="25"/>
      <c r="BF24" s="35"/>
      <c r="BG24" s="35"/>
      <c r="BH24" s="35"/>
      <c r="BI24" s="29"/>
      <c r="BJ24" s="29"/>
      <c r="BK24" s="29"/>
      <c r="BL24" s="29"/>
    </row>
    <row r="25" spans="1:141" s="28" customFormat="1" ht="32.25" customHeight="1" outlineLevel="1">
      <c r="A25" s="16">
        <v>1</v>
      </c>
      <c r="B25" s="17" t="s">
        <v>32</v>
      </c>
      <c r="C25" s="18"/>
      <c r="D25" s="19"/>
      <c r="E25" s="20"/>
      <c r="F25" s="20"/>
      <c r="G25" s="20"/>
      <c r="H25" s="20"/>
      <c r="I25" s="20"/>
      <c r="J25" s="20">
        <v>1</v>
      </c>
      <c r="K25" s="20"/>
      <c r="L25" s="20"/>
      <c r="M25" s="20"/>
      <c r="N25" s="20"/>
      <c r="O25" s="20">
        <v>1</v>
      </c>
      <c r="P25" s="20"/>
      <c r="Q25" s="20"/>
      <c r="R25" s="20"/>
      <c r="S25" s="20"/>
      <c r="T25" s="20"/>
      <c r="U25" s="20"/>
      <c r="V25" s="20">
        <v>1</v>
      </c>
      <c r="W25" s="20">
        <v>1</v>
      </c>
      <c r="X25" s="20"/>
      <c r="Y25" s="20"/>
      <c r="Z25" s="20"/>
      <c r="AA25" s="20"/>
      <c r="AB25" s="20">
        <v>1</v>
      </c>
      <c r="AC25" s="20">
        <v>1</v>
      </c>
      <c r="AD25" s="20">
        <v>1</v>
      </c>
      <c r="AE25" s="20">
        <v>1</v>
      </c>
      <c r="AF25" s="20"/>
      <c r="AG25" s="20"/>
      <c r="AH25" s="20"/>
      <c r="AI25" s="20"/>
      <c r="AJ25" s="20"/>
      <c r="AK25" s="20"/>
      <c r="AL25" s="20">
        <v>1</v>
      </c>
      <c r="AM25" s="20"/>
      <c r="AN25" s="20">
        <v>1</v>
      </c>
      <c r="AO25" s="20"/>
      <c r="AP25" s="20"/>
      <c r="AQ25" s="20">
        <v>1</v>
      </c>
      <c r="AR25" s="20">
        <v>1</v>
      </c>
      <c r="AS25" s="20">
        <v>1</v>
      </c>
      <c r="AT25" s="20"/>
      <c r="AU25" s="20"/>
      <c r="AV25" s="20"/>
      <c r="AW25" s="20"/>
      <c r="AX25" s="20"/>
      <c r="AY25" s="20">
        <v>1</v>
      </c>
      <c r="AZ25" s="21">
        <f>COUNTA(D25:AY25)</f>
        <v>14</v>
      </c>
      <c r="BA25" s="22">
        <v>48</v>
      </c>
      <c r="BB25" s="23">
        <v>0</v>
      </c>
      <c r="BC25" s="22">
        <v>48</v>
      </c>
      <c r="BD25" s="24">
        <v>48</v>
      </c>
      <c r="BE25" s="25">
        <v>0.4201388888888889</v>
      </c>
      <c r="BF25" s="25">
        <v>0.91666666666666663</v>
      </c>
      <c r="BG25" s="25">
        <v>0.49652777777777773</v>
      </c>
      <c r="BH25" s="26">
        <v>0</v>
      </c>
      <c r="BI25" s="22">
        <v>0</v>
      </c>
      <c r="BJ25" s="27">
        <v>48</v>
      </c>
      <c r="BK25">
        <v>2</v>
      </c>
      <c r="BL25">
        <v>7</v>
      </c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</row>
    <row r="26" spans="1:141" s="28" customFormat="1" ht="31.5" customHeight="1" outlineLevel="1">
      <c r="A26" s="16">
        <v>2</v>
      </c>
      <c r="B26" s="17" t="s">
        <v>33</v>
      </c>
      <c r="C26" s="18"/>
      <c r="D26" s="19"/>
      <c r="E26" s="20">
        <v>1</v>
      </c>
      <c r="F26" s="20"/>
      <c r="G26" s="20"/>
      <c r="H26" s="20"/>
      <c r="I26" s="20"/>
      <c r="J26" s="20"/>
      <c r="K26" s="20"/>
      <c r="L26" s="20"/>
      <c r="M26" s="20"/>
      <c r="N26" s="20"/>
      <c r="O26" s="20">
        <v>1</v>
      </c>
      <c r="P26" s="20">
        <v>1</v>
      </c>
      <c r="Q26" s="20">
        <v>1</v>
      </c>
      <c r="R26" s="20"/>
      <c r="S26" s="20"/>
      <c r="T26" s="20"/>
      <c r="U26" s="20">
        <v>1</v>
      </c>
      <c r="V26" s="20"/>
      <c r="W26" s="20">
        <v>1</v>
      </c>
      <c r="X26" s="20"/>
      <c r="Y26" s="20"/>
      <c r="Z26" s="20"/>
      <c r="AA26" s="20"/>
      <c r="AB26" s="20"/>
      <c r="AC26" s="20">
        <v>1</v>
      </c>
      <c r="AD26" s="20"/>
      <c r="AE26" s="20">
        <v>1</v>
      </c>
      <c r="AF26" s="20">
        <v>1</v>
      </c>
      <c r="AG26" s="20"/>
      <c r="AH26" s="20"/>
      <c r="AI26" s="20"/>
      <c r="AJ26" s="20"/>
      <c r="AK26" s="20"/>
      <c r="AL26" s="20"/>
      <c r="AM26" s="20">
        <v>1</v>
      </c>
      <c r="AN26" s="20"/>
      <c r="AO26" s="20"/>
      <c r="AP26" s="20"/>
      <c r="AQ26" s="20">
        <v>1</v>
      </c>
      <c r="AR26" s="20">
        <v>1</v>
      </c>
      <c r="AS26" s="20">
        <v>1</v>
      </c>
      <c r="AT26" s="20"/>
      <c r="AU26" s="20"/>
      <c r="AV26" s="20"/>
      <c r="AW26" s="20"/>
      <c r="AX26" s="20">
        <v>1</v>
      </c>
      <c r="AY26" s="20">
        <v>1</v>
      </c>
      <c r="AZ26" s="21">
        <f>COUNTA(D26:AY26)</f>
        <v>15</v>
      </c>
      <c r="BA26" s="22">
        <v>51</v>
      </c>
      <c r="BB26" s="23">
        <v>0</v>
      </c>
      <c r="BC26" s="22">
        <v>51</v>
      </c>
      <c r="BD26" s="24">
        <v>51</v>
      </c>
      <c r="BE26" s="25">
        <v>0.4201388888888889</v>
      </c>
      <c r="BF26" s="25">
        <v>0.89930555555555547</v>
      </c>
      <c r="BG26" s="25">
        <v>0.47916666666666657</v>
      </c>
      <c r="BH26" s="26">
        <v>0</v>
      </c>
      <c r="BI26" s="22">
        <v>0</v>
      </c>
      <c r="BJ26" s="27">
        <v>51</v>
      </c>
      <c r="BK26">
        <v>1</v>
      </c>
      <c r="BL26">
        <v>6</v>
      </c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</row>
    <row r="27" spans="1:141">
      <c r="A27" s="29">
        <v>2</v>
      </c>
      <c r="B27" s="30" t="s">
        <v>34</v>
      </c>
      <c r="C27" s="31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4"/>
      <c r="BB27" s="29"/>
      <c r="BC27" s="34"/>
      <c r="BD27" s="34"/>
      <c r="BE27" s="25"/>
      <c r="BF27" s="35"/>
      <c r="BG27" s="35"/>
      <c r="BH27" s="35"/>
      <c r="BI27" s="29"/>
      <c r="BJ27" s="29"/>
      <c r="BK27" s="29"/>
      <c r="BL27" s="29"/>
    </row>
    <row r="28" spans="1:141"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</row>
    <row r="29" spans="1:141" ht="18.75">
      <c r="B29" s="1" t="s">
        <v>35</v>
      </c>
    </row>
    <row r="30" spans="1:141" s="12" customFormat="1" ht="15.75" customHeight="1">
      <c r="A30" s="6" t="s">
        <v>1</v>
      </c>
      <c r="B30" s="7" t="s">
        <v>2</v>
      </c>
      <c r="C30" s="7"/>
      <c r="D30" s="8">
        <v>10</v>
      </c>
      <c r="E30" s="8">
        <v>11</v>
      </c>
      <c r="F30" s="8">
        <v>12</v>
      </c>
      <c r="G30" s="8">
        <v>13</v>
      </c>
      <c r="H30" s="8">
        <v>14</v>
      </c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>
        <v>22</v>
      </c>
      <c r="Q30" s="8">
        <v>23</v>
      </c>
      <c r="R30" s="8">
        <v>24</v>
      </c>
      <c r="S30" s="8">
        <v>25</v>
      </c>
      <c r="T30" s="8">
        <v>26</v>
      </c>
      <c r="U30" s="8">
        <v>27</v>
      </c>
      <c r="V30" s="8">
        <v>28</v>
      </c>
      <c r="W30" s="8">
        <v>29</v>
      </c>
      <c r="X30" s="8">
        <v>30</v>
      </c>
      <c r="Y30" s="8">
        <v>31</v>
      </c>
      <c r="Z30" s="8">
        <v>32</v>
      </c>
      <c r="AA30" s="8">
        <v>33</v>
      </c>
      <c r="AB30" s="8">
        <v>34</v>
      </c>
      <c r="AC30" s="8">
        <v>35</v>
      </c>
      <c r="AD30" s="8">
        <v>36</v>
      </c>
      <c r="AE30" s="8">
        <v>37</v>
      </c>
      <c r="AF30" s="8">
        <v>38</v>
      </c>
      <c r="AG30" s="8">
        <v>39</v>
      </c>
      <c r="AH30" s="8">
        <v>40</v>
      </c>
      <c r="AI30" s="8">
        <v>41</v>
      </c>
      <c r="AJ30" s="8">
        <v>42</v>
      </c>
      <c r="AK30" s="8">
        <v>43</v>
      </c>
      <c r="AL30" s="8">
        <v>44</v>
      </c>
      <c r="AM30" s="8">
        <v>45</v>
      </c>
      <c r="AN30" s="8">
        <v>46</v>
      </c>
      <c r="AO30" s="8">
        <v>48</v>
      </c>
      <c r="AP30" s="8">
        <v>51</v>
      </c>
      <c r="AQ30" s="8">
        <v>52</v>
      </c>
      <c r="AR30" s="8">
        <v>53</v>
      </c>
      <c r="AS30" s="8">
        <v>54</v>
      </c>
      <c r="AT30" s="8">
        <v>55</v>
      </c>
      <c r="AU30" s="8">
        <v>56</v>
      </c>
      <c r="AV30" s="8">
        <v>61</v>
      </c>
      <c r="AW30" s="8">
        <v>62</v>
      </c>
      <c r="AX30" s="8">
        <v>63</v>
      </c>
      <c r="AY30" s="8">
        <v>64</v>
      </c>
      <c r="AZ30" s="6">
        <f>COUNTA(D30:AY30)</f>
        <v>48</v>
      </c>
      <c r="BA30" s="6" t="s">
        <v>3</v>
      </c>
      <c r="BB30" s="6" t="s">
        <v>4</v>
      </c>
      <c r="BC30" s="6" t="s">
        <v>5</v>
      </c>
      <c r="BD30" s="9"/>
      <c r="BE30" s="10" t="s">
        <v>6</v>
      </c>
      <c r="BF30" s="10" t="s">
        <v>7</v>
      </c>
      <c r="BG30" s="11" t="s">
        <v>8</v>
      </c>
      <c r="BH30" s="11" t="s">
        <v>9</v>
      </c>
      <c r="BI30" s="6" t="s">
        <v>10</v>
      </c>
      <c r="BJ30" s="6" t="s">
        <v>11</v>
      </c>
      <c r="BK30" s="6" t="s">
        <v>12</v>
      </c>
      <c r="BL30" s="6" t="s">
        <v>13</v>
      </c>
    </row>
    <row r="31" spans="1:141" s="12" customFormat="1" ht="15.75" customHeight="1">
      <c r="A31" s="6"/>
      <c r="B31" s="13" t="s">
        <v>14</v>
      </c>
      <c r="C31" s="13"/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2</v>
      </c>
      <c r="O31" s="6">
        <v>2</v>
      </c>
      <c r="P31" s="6">
        <v>2</v>
      </c>
      <c r="Q31" s="6">
        <v>2</v>
      </c>
      <c r="R31" s="6">
        <v>2</v>
      </c>
      <c r="S31" s="6">
        <v>2</v>
      </c>
      <c r="T31" s="6">
        <v>2</v>
      </c>
      <c r="U31" s="6">
        <v>2</v>
      </c>
      <c r="V31" s="6">
        <v>2</v>
      </c>
      <c r="W31" s="6">
        <v>2</v>
      </c>
      <c r="X31" s="6">
        <v>3</v>
      </c>
      <c r="Y31" s="6">
        <v>3</v>
      </c>
      <c r="Z31" s="6">
        <v>3</v>
      </c>
      <c r="AA31" s="6">
        <v>3</v>
      </c>
      <c r="AB31" s="6">
        <v>3</v>
      </c>
      <c r="AC31" s="6">
        <v>3</v>
      </c>
      <c r="AD31" s="6">
        <v>3</v>
      </c>
      <c r="AE31" s="6">
        <v>3</v>
      </c>
      <c r="AF31" s="6">
        <v>3</v>
      </c>
      <c r="AG31" s="6">
        <v>3</v>
      </c>
      <c r="AH31" s="6">
        <v>4</v>
      </c>
      <c r="AI31" s="6">
        <v>4</v>
      </c>
      <c r="AJ31" s="6">
        <v>4</v>
      </c>
      <c r="AK31" s="6">
        <v>4</v>
      </c>
      <c r="AL31" s="6">
        <v>4</v>
      </c>
      <c r="AM31" s="6">
        <v>4</v>
      </c>
      <c r="AN31" s="6">
        <v>4</v>
      </c>
      <c r="AO31" s="6">
        <v>4</v>
      </c>
      <c r="AP31" s="6">
        <v>5</v>
      </c>
      <c r="AQ31" s="6">
        <v>5</v>
      </c>
      <c r="AR31" s="6">
        <v>5</v>
      </c>
      <c r="AS31" s="6">
        <v>5</v>
      </c>
      <c r="AT31" s="6">
        <v>5</v>
      </c>
      <c r="AU31" s="6">
        <v>5</v>
      </c>
      <c r="AV31" s="6">
        <v>6</v>
      </c>
      <c r="AW31" s="6">
        <v>6</v>
      </c>
      <c r="AX31" s="6">
        <v>6</v>
      </c>
      <c r="AY31" s="6">
        <v>6</v>
      </c>
      <c r="AZ31" s="14">
        <f>SUM(D31:AY31)</f>
        <v>146</v>
      </c>
      <c r="BA31" s="15"/>
      <c r="BB31" s="6"/>
      <c r="BC31" s="9">
        <v>160</v>
      </c>
      <c r="BD31" s="40">
        <v>29</v>
      </c>
      <c r="BE31" s="10"/>
      <c r="BF31" s="10">
        <v>0.27083333333333331</v>
      </c>
      <c r="BG31" s="10">
        <v>0.25</v>
      </c>
      <c r="BH31" s="10">
        <v>2.0833333333333332E-2</v>
      </c>
      <c r="BI31" s="6">
        <v>1</v>
      </c>
      <c r="BJ31" s="6"/>
      <c r="BK31" s="6"/>
      <c r="BL31" s="6"/>
    </row>
    <row r="32" spans="1:141" s="28" customFormat="1" ht="30.75" customHeight="1" outlineLevel="1">
      <c r="A32" s="16"/>
      <c r="B32" s="17" t="s">
        <v>36</v>
      </c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>
        <v>1</v>
      </c>
      <c r="P32" s="20">
        <v>1</v>
      </c>
      <c r="Q32" s="20"/>
      <c r="R32" s="20"/>
      <c r="S32" s="20"/>
      <c r="T32" s="20"/>
      <c r="U32" s="20"/>
      <c r="V32" s="20">
        <v>1</v>
      </c>
      <c r="W32" s="20"/>
      <c r="X32" s="20"/>
      <c r="Y32" s="20"/>
      <c r="Z32" s="20"/>
      <c r="AA32" s="20"/>
      <c r="AB32" s="20"/>
      <c r="AC32" s="20">
        <v>1</v>
      </c>
      <c r="AD32" s="20">
        <v>1</v>
      </c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>
        <v>1</v>
      </c>
      <c r="AR32" s="20">
        <v>1</v>
      </c>
      <c r="AS32" s="20"/>
      <c r="AT32" s="20"/>
      <c r="AU32" s="20"/>
      <c r="AV32" s="20"/>
      <c r="AW32" s="20"/>
      <c r="AX32" s="20"/>
      <c r="AY32" s="20">
        <v>1</v>
      </c>
      <c r="AZ32" s="21">
        <f>COUNTA(D32:AY32)</f>
        <v>8</v>
      </c>
      <c r="BA32" s="22">
        <v>28</v>
      </c>
      <c r="BB32" s="23">
        <v>0</v>
      </c>
      <c r="BC32" s="22">
        <v>28</v>
      </c>
      <c r="BD32" s="24">
        <v>28</v>
      </c>
      <c r="BE32" s="25">
        <v>0.4201388888888889</v>
      </c>
      <c r="BF32" s="25">
        <v>0.67291666666666661</v>
      </c>
      <c r="BG32" s="25">
        <v>0.25277777777777771</v>
      </c>
      <c r="BH32" s="26">
        <v>4.0027777777777773</v>
      </c>
      <c r="BI32" s="22">
        <v>4</v>
      </c>
      <c r="BJ32" s="27">
        <v>24</v>
      </c>
      <c r="BK32">
        <v>1</v>
      </c>
      <c r="BL32">
        <v>1</v>
      </c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</row>
    <row r="33" spans="1:141" s="28" customFormat="1" ht="31.5" customHeight="1" outlineLevel="1">
      <c r="A33" s="16"/>
      <c r="B33" s="17" t="s">
        <v>37</v>
      </c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>
        <v>1</v>
      </c>
      <c r="P33" s="20">
        <v>1</v>
      </c>
      <c r="Q33" s="20"/>
      <c r="R33" s="20"/>
      <c r="S33" s="20"/>
      <c r="T33" s="20"/>
      <c r="U33" s="20"/>
      <c r="V33" s="20">
        <v>1</v>
      </c>
      <c r="W33" s="20"/>
      <c r="X33" s="20"/>
      <c r="Y33" s="20"/>
      <c r="Z33" s="20"/>
      <c r="AA33" s="20"/>
      <c r="AB33" s="20"/>
      <c r="AC33" s="20"/>
      <c r="AD33" s="20"/>
      <c r="AE33" s="20"/>
      <c r="AF33" s="20">
        <v>1</v>
      </c>
      <c r="AG33" s="20"/>
      <c r="AH33" s="20"/>
      <c r="AI33" s="20"/>
      <c r="AJ33" s="20"/>
      <c r="AK33" s="20"/>
      <c r="AL33" s="20"/>
      <c r="AM33" s="20">
        <v>1</v>
      </c>
      <c r="AN33" s="20"/>
      <c r="AO33" s="20"/>
      <c r="AP33" s="20"/>
      <c r="AQ33" s="20"/>
      <c r="AR33" s="20">
        <v>1</v>
      </c>
      <c r="AS33" s="20">
        <v>1</v>
      </c>
      <c r="AT33" s="20"/>
      <c r="AU33" s="20"/>
      <c r="AV33" s="20"/>
      <c r="AW33" s="20"/>
      <c r="AX33" s="20"/>
      <c r="AY33" s="20">
        <v>1</v>
      </c>
      <c r="AZ33" s="21">
        <f>COUNTA(D33:AY33)</f>
        <v>8</v>
      </c>
      <c r="BA33" s="22">
        <v>29</v>
      </c>
      <c r="BB33" s="23">
        <v>0</v>
      </c>
      <c r="BC33" s="22">
        <v>29</v>
      </c>
      <c r="BD33" s="24">
        <v>29</v>
      </c>
      <c r="BE33" s="25">
        <v>0.4201388888888889</v>
      </c>
      <c r="BF33" s="25">
        <v>0.70763888888888893</v>
      </c>
      <c r="BG33" s="25">
        <v>0.28750000000000003</v>
      </c>
      <c r="BH33" s="26">
        <v>54.037500000000001</v>
      </c>
      <c r="BI33" s="22">
        <v>54</v>
      </c>
      <c r="BJ33" s="27">
        <v>0</v>
      </c>
      <c r="BK33">
        <v>2</v>
      </c>
      <c r="BL33">
        <v>4</v>
      </c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</row>
    <row r="34" spans="1:141" s="28" customFormat="1" ht="31.5" customHeight="1" outlineLevel="1">
      <c r="A34" s="16"/>
      <c r="B34" s="17" t="s">
        <v>38</v>
      </c>
      <c r="C34" s="18"/>
      <c r="D34" s="19"/>
      <c r="E34" s="20">
        <v>1</v>
      </c>
      <c r="F34" s="20"/>
      <c r="G34" s="20"/>
      <c r="H34" s="20">
        <v>1</v>
      </c>
      <c r="I34" s="20"/>
      <c r="J34" s="20"/>
      <c r="K34" s="20"/>
      <c r="L34" s="20"/>
      <c r="M34" s="20"/>
      <c r="N34" s="20"/>
      <c r="O34" s="20">
        <v>1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>
        <v>1</v>
      </c>
      <c r="AD34" s="20"/>
      <c r="AE34" s="20"/>
      <c r="AF34" s="20"/>
      <c r="AG34" s="20"/>
      <c r="AH34" s="20"/>
      <c r="AI34" s="20"/>
      <c r="AJ34" s="20"/>
      <c r="AK34" s="20">
        <v>1</v>
      </c>
      <c r="AL34" s="20"/>
      <c r="AM34" s="20"/>
      <c r="AN34" s="20"/>
      <c r="AO34" s="20"/>
      <c r="AP34" s="20"/>
      <c r="AQ34" s="20"/>
      <c r="AR34" s="20">
        <v>1</v>
      </c>
      <c r="AS34" s="20"/>
      <c r="AT34" s="20"/>
      <c r="AU34" s="20"/>
      <c r="AV34" s="20"/>
      <c r="AW34" s="20"/>
      <c r="AX34" s="20"/>
      <c r="AY34" s="20"/>
      <c r="AZ34" s="21">
        <f>COUNTA(D34:AY34)</f>
        <v>6</v>
      </c>
      <c r="BA34" s="22">
        <v>16</v>
      </c>
      <c r="BB34" s="23">
        <v>0</v>
      </c>
      <c r="BC34" s="22">
        <v>16</v>
      </c>
      <c r="BD34" s="24">
        <v>16</v>
      </c>
      <c r="BE34" s="25">
        <v>0.4201388888888889</v>
      </c>
      <c r="BF34" s="25">
        <v>0.72638888888888886</v>
      </c>
      <c r="BG34" s="25">
        <v>0.30624999999999997</v>
      </c>
      <c r="BH34" s="26">
        <v>21.056249999999999</v>
      </c>
      <c r="BI34" s="22">
        <v>81</v>
      </c>
      <c r="BJ34" s="27">
        <v>0</v>
      </c>
      <c r="BK34">
        <v>2</v>
      </c>
      <c r="BL34">
        <v>4</v>
      </c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</row>
    <row r="35" spans="1:141">
      <c r="A35" s="29">
        <v>3</v>
      </c>
      <c r="B35" s="30" t="s">
        <v>39</v>
      </c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4"/>
      <c r="BB35" s="29"/>
      <c r="BC35" s="34"/>
      <c r="BD35" s="34"/>
      <c r="BE35" s="25"/>
      <c r="BF35" s="35"/>
      <c r="BG35" s="35"/>
      <c r="BH35" s="35"/>
      <c r="BI35" s="29"/>
      <c r="BJ35" s="29"/>
      <c r="BK35" s="29"/>
      <c r="BL35" s="29"/>
    </row>
    <row r="36" spans="1:141" s="28" customFormat="1" ht="31.5" customHeight="1" outlineLevel="1">
      <c r="A36" s="16"/>
      <c r="B36" s="17" t="s">
        <v>40</v>
      </c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>
        <v>1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>
        <v>1</v>
      </c>
      <c r="AD36" s="20">
        <v>1</v>
      </c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>
        <v>1</v>
      </c>
      <c r="AR36" s="20"/>
      <c r="AS36" s="20"/>
      <c r="AT36" s="20"/>
      <c r="AU36" s="20"/>
      <c r="AV36" s="20"/>
      <c r="AW36" s="20"/>
      <c r="AX36" s="20"/>
      <c r="AY36" s="20"/>
      <c r="AZ36" s="21">
        <f>COUNTA(D36:AY36)</f>
        <v>4</v>
      </c>
      <c r="BA36" s="22">
        <v>13</v>
      </c>
      <c r="BB36" s="23">
        <v>0</v>
      </c>
      <c r="BC36" s="22">
        <v>13</v>
      </c>
      <c r="BD36" s="24">
        <v>13</v>
      </c>
      <c r="BE36" s="25">
        <v>0.4201388888888889</v>
      </c>
      <c r="BF36" s="25">
        <v>0.69791666666666663</v>
      </c>
      <c r="BG36" s="25">
        <v>0.27777777777777773</v>
      </c>
      <c r="BH36" s="26">
        <v>40.027777777777779</v>
      </c>
      <c r="BI36" s="22">
        <v>40</v>
      </c>
      <c r="BJ36" s="27">
        <v>0</v>
      </c>
      <c r="BK36">
        <v>3</v>
      </c>
      <c r="BL36">
        <v>4</v>
      </c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</row>
    <row r="37" spans="1:141" s="28" customFormat="1" ht="30.75" customHeight="1" outlineLevel="1">
      <c r="A37" s="16"/>
      <c r="B37" s="17" t="s">
        <v>41</v>
      </c>
      <c r="C37" s="18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>
        <v>1</v>
      </c>
      <c r="P37" s="20">
        <v>1</v>
      </c>
      <c r="Q37" s="20"/>
      <c r="R37" s="20"/>
      <c r="S37" s="20"/>
      <c r="T37" s="20"/>
      <c r="U37" s="20"/>
      <c r="V37" s="20">
        <v>1</v>
      </c>
      <c r="W37" s="20"/>
      <c r="X37" s="20"/>
      <c r="Y37" s="20"/>
      <c r="Z37" s="20"/>
      <c r="AA37" s="20"/>
      <c r="AB37" s="20"/>
      <c r="AC37" s="20"/>
      <c r="AD37" s="20"/>
      <c r="AE37" s="20"/>
      <c r="AF37" s="20">
        <v>1</v>
      </c>
      <c r="AG37" s="20"/>
      <c r="AH37" s="20"/>
      <c r="AI37" s="20"/>
      <c r="AJ37" s="20"/>
      <c r="AK37" s="20"/>
      <c r="AL37" s="20"/>
      <c r="AM37" s="20">
        <v>1</v>
      </c>
      <c r="AN37" s="20"/>
      <c r="AO37" s="20"/>
      <c r="AP37" s="20"/>
      <c r="AQ37" s="20"/>
      <c r="AR37" s="20">
        <v>1</v>
      </c>
      <c r="AS37" s="20">
        <v>1</v>
      </c>
      <c r="AT37" s="20"/>
      <c r="AU37" s="20"/>
      <c r="AV37" s="20"/>
      <c r="AW37" s="20"/>
      <c r="AX37" s="20"/>
      <c r="AY37" s="20">
        <v>1</v>
      </c>
      <c r="AZ37" s="21">
        <f>COUNTA(D37:AY37)</f>
        <v>8</v>
      </c>
      <c r="BA37" s="22">
        <v>29</v>
      </c>
      <c r="BB37" s="23">
        <v>0</v>
      </c>
      <c r="BC37" s="22">
        <v>29</v>
      </c>
      <c r="BD37" s="24">
        <v>29</v>
      </c>
      <c r="BE37" s="25">
        <v>0.4201388888888889</v>
      </c>
      <c r="BF37" s="25">
        <v>0.70763888888888893</v>
      </c>
      <c r="BG37" s="25">
        <v>0.28750000000000003</v>
      </c>
      <c r="BH37" s="26">
        <v>54.037500000000001</v>
      </c>
      <c r="BI37" s="22">
        <v>54</v>
      </c>
      <c r="BJ37" s="27">
        <v>0</v>
      </c>
      <c r="BK37">
        <v>3</v>
      </c>
      <c r="BL37">
        <v>4</v>
      </c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</row>
    <row r="38" spans="1:141" s="28" customFormat="1" ht="32.25" customHeight="1" outlineLevel="1">
      <c r="A38" s="16"/>
      <c r="B38" s="17" t="s">
        <v>42</v>
      </c>
      <c r="C38" s="18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>
        <v>1</v>
      </c>
      <c r="P38" s="20">
        <v>1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>
        <v>1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>
        <v>1</v>
      </c>
      <c r="AS38" s="20"/>
      <c r="AT38" s="20"/>
      <c r="AU38" s="20"/>
      <c r="AV38" s="20"/>
      <c r="AW38" s="20"/>
      <c r="AX38" s="20"/>
      <c r="AY38" s="20"/>
      <c r="AZ38" s="21">
        <f>COUNTA(D38:AY38)</f>
        <v>4</v>
      </c>
      <c r="BA38" s="22">
        <v>12</v>
      </c>
      <c r="BB38" s="23">
        <v>0</v>
      </c>
      <c r="BC38" s="22">
        <v>12</v>
      </c>
      <c r="BD38" s="24">
        <v>12</v>
      </c>
      <c r="BE38" s="25">
        <v>0.4201388888888889</v>
      </c>
      <c r="BF38" s="25">
        <v>0.64583333333333337</v>
      </c>
      <c r="BG38" s="25">
        <v>0.22569444444444448</v>
      </c>
      <c r="BH38" s="26">
        <v>0</v>
      </c>
      <c r="BI38" s="22">
        <v>0</v>
      </c>
      <c r="BJ38" s="27">
        <v>12</v>
      </c>
      <c r="BK38">
        <v>1</v>
      </c>
      <c r="BL38">
        <v>2</v>
      </c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</row>
    <row r="39" spans="1:141" s="28" customFormat="1" ht="31.5" customHeight="1" outlineLevel="1">
      <c r="A39" s="16"/>
      <c r="B39" s="17" t="s">
        <v>43</v>
      </c>
      <c r="C39" s="18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>
        <v>1</v>
      </c>
      <c r="P39" s="20"/>
      <c r="Q39" s="20"/>
      <c r="R39" s="20"/>
      <c r="S39" s="20"/>
      <c r="T39" s="20"/>
      <c r="U39" s="20"/>
      <c r="V39" s="20">
        <v>1</v>
      </c>
      <c r="W39" s="20"/>
      <c r="X39" s="20"/>
      <c r="Y39" s="20"/>
      <c r="Z39" s="20">
        <v>1</v>
      </c>
      <c r="AA39" s="20"/>
      <c r="AB39" s="20"/>
      <c r="AC39" s="20"/>
      <c r="AD39" s="20">
        <v>1</v>
      </c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>
        <v>1</v>
      </c>
      <c r="AS39" s="20"/>
      <c r="AT39" s="20"/>
      <c r="AU39" s="20"/>
      <c r="AV39" s="20"/>
      <c r="AW39" s="20"/>
      <c r="AX39" s="20"/>
      <c r="AY39" s="20">
        <v>1</v>
      </c>
      <c r="AZ39" s="21">
        <f>COUNTA(D39:AY39)</f>
        <v>6</v>
      </c>
      <c r="BA39" s="22">
        <v>21</v>
      </c>
      <c r="BB39" s="23">
        <v>0</v>
      </c>
      <c r="BC39" s="22">
        <v>21</v>
      </c>
      <c r="BD39" s="24">
        <v>21</v>
      </c>
      <c r="BE39" s="25">
        <v>0.4201388888888889</v>
      </c>
      <c r="BF39" s="25">
        <v>0.72638888888888886</v>
      </c>
      <c r="BG39" s="25">
        <v>0.30624999999999997</v>
      </c>
      <c r="BH39" s="26">
        <v>21.056249999999999</v>
      </c>
      <c r="BI39" s="22">
        <v>81</v>
      </c>
      <c r="BJ39" s="27">
        <v>0</v>
      </c>
      <c r="BK39">
        <v>3</v>
      </c>
      <c r="BL39">
        <v>4</v>
      </c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</row>
    <row r="40" spans="1:141" s="28" customFormat="1" ht="30" customHeight="1" outlineLevel="1">
      <c r="A40" s="16"/>
      <c r="B40" s="17" t="s">
        <v>44</v>
      </c>
      <c r="C40" s="18"/>
      <c r="D40" s="19"/>
      <c r="E40" s="20">
        <v>1</v>
      </c>
      <c r="F40" s="20"/>
      <c r="G40" s="20"/>
      <c r="H40" s="20">
        <v>1</v>
      </c>
      <c r="I40" s="20"/>
      <c r="J40" s="20"/>
      <c r="K40" s="20"/>
      <c r="L40" s="20"/>
      <c r="M40" s="20"/>
      <c r="N40" s="20"/>
      <c r="O40" s="20">
        <v>1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>
        <v>1</v>
      </c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>
        <v>1</v>
      </c>
      <c r="AR40" s="20"/>
      <c r="AS40" s="20"/>
      <c r="AT40" s="20"/>
      <c r="AU40" s="20"/>
      <c r="AV40" s="20"/>
      <c r="AW40" s="20"/>
      <c r="AX40" s="20"/>
      <c r="AY40" s="20"/>
      <c r="AZ40" s="21">
        <f>COUNTA(D40:AY40)</f>
        <v>5</v>
      </c>
      <c r="BA40" s="22">
        <v>12</v>
      </c>
      <c r="BB40" s="23">
        <v>0</v>
      </c>
      <c r="BC40" s="22">
        <v>12</v>
      </c>
      <c r="BD40" s="24">
        <v>12</v>
      </c>
      <c r="BE40" s="25">
        <v>0.4201388888888889</v>
      </c>
      <c r="BF40" s="25">
        <v>0.65069444444444446</v>
      </c>
      <c r="BG40" s="25">
        <v>0.23055555555555557</v>
      </c>
      <c r="BH40" s="26">
        <v>0</v>
      </c>
      <c r="BI40" s="22">
        <v>0</v>
      </c>
      <c r="BJ40" s="27">
        <v>12</v>
      </c>
      <c r="BK40">
        <v>1</v>
      </c>
      <c r="BL40">
        <v>2</v>
      </c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</row>
    <row r="41" spans="1:141">
      <c r="A41" s="29">
        <v>5</v>
      </c>
      <c r="B41" s="30" t="s">
        <v>45</v>
      </c>
      <c r="C41" s="31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4"/>
      <c r="BB41" s="29"/>
      <c r="BC41" s="34"/>
      <c r="BD41" s="34"/>
      <c r="BE41" s="25"/>
      <c r="BF41" s="35"/>
      <c r="BG41" s="35"/>
      <c r="BH41" s="35"/>
      <c r="BI41" s="29"/>
      <c r="BJ41" s="29"/>
      <c r="BK41" s="29"/>
      <c r="BL41" s="29"/>
    </row>
  </sheetData>
  <protectedRanges>
    <protectedRange sqref="D4:AY9" name="Диапазон1"/>
    <protectedRange sqref="BE4:BF9" name="Диапазон4"/>
    <protectedRange sqref="D15:AY26" name="Диапазон1_1"/>
    <protectedRange sqref="BE15:BF27" name="Диапазон4_1"/>
    <protectedRange sqref="D32:AY40" name="Диапазон1_2"/>
    <protectedRange sqref="BE32:BF41" name="Диапазон4_2"/>
  </protectedRanges>
  <mergeCells count="1">
    <mergeCell ref="C28:BA28"/>
  </mergeCells>
  <conditionalFormatting sqref="D2 F2 H2 J2 L2 N2 P2 R2 T2 V2 X2 Z2 AB2 AD2 AF2 AH2 AJ2 AM2">
    <cfRule type="expression" dxfId="33" priority="70">
      <formula>"счетесли(((C8:C11);(C13:C16);(C18:C20));2)"</formula>
    </cfRule>
    <cfRule type="expression" priority="71">
      <formula>"счетесли($C$8:$C$11"</formula>
    </cfRule>
    <cfRule type="expression" dxfId="32" priority="72">
      <formula>"СЧЁТЕСЛИ((C8:C11;C13:C16;C18:C20);2)=1"</formula>
    </cfRule>
    <cfRule type="expression" dxfId="31" priority="73">
      <formula>"СЧЁТЕСЛИ((C8:C11;C13:C16;C18:C20);2)=1"</formula>
    </cfRule>
  </conditionalFormatting>
  <conditionalFormatting sqref="BG4:BG8">
    <cfRule type="cellIs" dxfId="30" priority="69" operator="greaterThan">
      <formula>$BG$3</formula>
    </cfRule>
  </conditionalFormatting>
  <conditionalFormatting sqref="D4:AY8">
    <cfRule type="cellIs" dxfId="29" priority="68" operator="equal">
      <formula>2</formula>
    </cfRule>
  </conditionalFormatting>
  <conditionalFormatting sqref="BG4:BG8">
    <cfRule type="colorScale" priority="67">
      <colorScale>
        <cfvo type="formula" val="'24ч-18 1003'!#REF!"/>
        <cfvo type="formula" val="'24ч-18 1003'!$BG$2"/>
        <color theme="0"/>
        <color rgb="FFFF0000"/>
      </colorScale>
    </cfRule>
  </conditionalFormatting>
  <conditionalFormatting sqref="BH4:BH8">
    <cfRule type="cellIs" dxfId="28" priority="66" operator="greaterThan">
      <formula>'24ч-18 1003'!#REF!</formula>
    </cfRule>
  </conditionalFormatting>
  <conditionalFormatting sqref="D3:AY3">
    <cfRule type="colorScale" priority="65">
      <colorScale>
        <cfvo type="min" val="0"/>
        <cfvo type="max" val="0"/>
        <color theme="0"/>
        <color theme="8" tint="-0.249977111117893"/>
      </colorScale>
    </cfRule>
  </conditionalFormatting>
  <conditionalFormatting sqref="D9:AY9">
    <cfRule type="colorScale" priority="64">
      <colorScale>
        <cfvo type="min" val="0"/>
        <cfvo type="max" val="0"/>
        <color theme="2"/>
        <color theme="4"/>
      </colorScale>
    </cfRule>
  </conditionalFormatting>
  <conditionalFormatting sqref="BD4:BD8">
    <cfRule type="top10" dxfId="27" priority="62" rank="1"/>
    <cfRule type="top10" dxfId="26" priority="63" bottom="1" rank="1"/>
  </conditionalFormatting>
  <conditionalFormatting sqref="BK4:BK8">
    <cfRule type="colorScale" priority="61">
      <colorScale>
        <cfvo type="num" val="1"/>
        <cfvo type="max" val="0"/>
        <color rgb="FF0070C0"/>
        <color theme="0"/>
      </colorScale>
    </cfRule>
  </conditionalFormatting>
  <conditionalFormatting sqref="BL4:BL8">
    <cfRule type="cellIs" dxfId="25" priority="59" stopIfTrue="1" operator="between">
      <formula>1</formula>
      <formula>3</formula>
    </cfRule>
    <cfRule type="colorScale" priority="60">
      <colorScale>
        <cfvo type="num" val="1"/>
        <cfvo type="max" val="0"/>
        <color theme="6" tint="-0.249977111117893"/>
        <color theme="0"/>
      </colorScale>
    </cfRule>
  </conditionalFormatting>
  <conditionalFormatting sqref="BA4:BA8">
    <cfRule type="colorScale" priority="58">
      <colorScale>
        <cfvo type="min" val="0"/>
        <cfvo type="max" val="0"/>
        <color theme="0"/>
        <color rgb="FF00B050"/>
      </colorScale>
    </cfRule>
  </conditionalFormatting>
  <conditionalFormatting sqref="BC4:BC8">
    <cfRule type="colorScale" priority="57">
      <colorScale>
        <cfvo type="min" val="0"/>
        <cfvo type="max" val="0"/>
        <color theme="0"/>
        <color rgb="FF00B050"/>
      </colorScale>
    </cfRule>
  </conditionalFormatting>
  <conditionalFormatting sqref="BB4:BB8">
    <cfRule type="colorScale" priority="56">
      <colorScale>
        <cfvo type="min" val="0"/>
        <cfvo type="max" val="0"/>
        <color theme="0"/>
        <color rgb="FF00B050"/>
      </colorScale>
    </cfRule>
  </conditionalFormatting>
  <conditionalFormatting sqref="BI4:BI8">
    <cfRule type="colorScale" priority="55">
      <colorScale>
        <cfvo type="min" val="0"/>
        <cfvo type="max" val="0"/>
        <color theme="0"/>
        <color rgb="FFFF0000"/>
      </colorScale>
    </cfRule>
  </conditionalFormatting>
  <conditionalFormatting sqref="AZ4:AZ8">
    <cfRule type="colorScale" priority="54">
      <colorScale>
        <cfvo type="min" val="0"/>
        <cfvo type="max" val="0"/>
        <color theme="0"/>
        <color rgb="FF00B050"/>
      </colorScale>
    </cfRule>
  </conditionalFormatting>
  <conditionalFormatting sqref="BJ4:BJ8">
    <cfRule type="cellIs" dxfId="24" priority="52" stopIfTrue="1" operator="lessThanOrEqual">
      <formula>0</formula>
    </cfRule>
    <cfRule type="colorScale" priority="53">
      <colorScale>
        <cfvo type="num" val="0"/>
        <cfvo type="max" val="0"/>
        <color theme="0"/>
        <color rgb="FF00B050"/>
      </colorScale>
    </cfRule>
  </conditionalFormatting>
  <conditionalFormatting sqref="D13 F13 H13 J13 L13 N13 P13 R13 T13 V13 X13 Z13 AB13 AD13 AF13 AH13 AJ13 AM13">
    <cfRule type="expression" dxfId="23" priority="48">
      <formula>"счетесли(((C8:C11);(C13:C16);(C18:C20));2)"</formula>
    </cfRule>
    <cfRule type="expression" priority="49">
      <formula>"счетесли($C$8:$C$11"</formula>
    </cfRule>
    <cfRule type="expression" dxfId="22" priority="50">
      <formula>"СЧЁТЕСЛИ((C8:C11;C13:C16;C18:C20);2)=1"</formula>
    </cfRule>
    <cfRule type="expression" dxfId="21" priority="51">
      <formula>"СЧЁТЕСЛИ((C8:C11;C13:C16;C18:C20);2)=1"</formula>
    </cfRule>
  </conditionalFormatting>
  <conditionalFormatting sqref="BG15:BG20 BG22:BG23 BG25:BG26">
    <cfRule type="cellIs" dxfId="20" priority="47" operator="greaterThan">
      <formula>$BG$4</formula>
    </cfRule>
  </conditionalFormatting>
  <conditionalFormatting sqref="D15:AY20 D22:AY23 D25:AY26">
    <cfRule type="cellIs" dxfId="19" priority="46" operator="equal">
      <formula>2</formula>
    </cfRule>
  </conditionalFormatting>
  <conditionalFormatting sqref="BG15:BG20 BG22:BG23 BG25:BG26">
    <cfRule type="colorScale" priority="45">
      <colorScale>
        <cfvo type="formula" val="'[Протокол 12-24 ч.xls]12ч-18 1003'!#REF!"/>
        <cfvo type="formula" val="'[Протокол 12-24 ч.xls]12ч-18 1003'!$BG$2"/>
        <color theme="0"/>
        <color rgb="FFFF0000"/>
      </colorScale>
    </cfRule>
  </conditionalFormatting>
  <conditionalFormatting sqref="BH15:BH20 BH22:BH23 BH25:BH26">
    <cfRule type="cellIs" dxfId="18" priority="44" operator="greaterThan">
      <formula>'[Протокол 12-24 ч.xls]12ч-18 1003'!#REF!</formula>
    </cfRule>
  </conditionalFormatting>
  <conditionalFormatting sqref="D27:AY27">
    <cfRule type="colorScale" priority="43">
      <colorScale>
        <cfvo type="min" val="0"/>
        <cfvo type="max" val="0"/>
        <color theme="2"/>
        <color theme="4"/>
      </colorScale>
    </cfRule>
  </conditionalFormatting>
  <conditionalFormatting sqref="D14:AY14">
    <cfRule type="colorScale" priority="42">
      <colorScale>
        <cfvo type="min" val="0"/>
        <cfvo type="max" val="0"/>
        <color theme="0"/>
        <color theme="8" tint="-0.249977111117893"/>
      </colorScale>
    </cfRule>
  </conditionalFormatting>
  <conditionalFormatting sqref="D21:AY21">
    <cfRule type="colorScale" priority="41">
      <colorScale>
        <cfvo type="min" val="0"/>
        <cfvo type="max" val="0"/>
        <color theme="2"/>
        <color theme="4"/>
      </colorScale>
    </cfRule>
  </conditionalFormatting>
  <conditionalFormatting sqref="BD15:BD20">
    <cfRule type="top10" dxfId="17" priority="39" rank="1"/>
    <cfRule type="top10" dxfId="16" priority="40" bottom="1" rank="1"/>
  </conditionalFormatting>
  <conditionalFormatting sqref="D24:AY24">
    <cfRule type="colorScale" priority="38">
      <colorScale>
        <cfvo type="min" val="0"/>
        <cfvo type="max" val="0"/>
        <color theme="2"/>
        <color theme="4"/>
      </colorScale>
    </cfRule>
  </conditionalFormatting>
  <conditionalFormatting sqref="BK15:BK20 BK22:BK23 BK25:BK26">
    <cfRule type="colorScale" priority="37">
      <colorScale>
        <cfvo type="num" val="1"/>
        <cfvo type="max" val="0"/>
        <color rgb="FF0070C0"/>
        <color theme="0"/>
      </colorScale>
    </cfRule>
  </conditionalFormatting>
  <conditionalFormatting sqref="BD22:BD23 BD25:BD26">
    <cfRule type="top10" dxfId="15" priority="35" rank="1"/>
    <cfRule type="top10" dxfId="14" priority="36" bottom="1" rank="1"/>
  </conditionalFormatting>
  <conditionalFormatting sqref="BL22:BL23 BL15:BL20 BL25:BL26">
    <cfRule type="cellIs" dxfId="13" priority="33" stopIfTrue="1" operator="between">
      <formula>1</formula>
      <formula>3</formula>
    </cfRule>
    <cfRule type="colorScale" priority="34">
      <colorScale>
        <cfvo type="num" val="1"/>
        <cfvo type="max" val="0"/>
        <color theme="6" tint="-0.249977111117893"/>
        <color theme="0"/>
      </colorScale>
    </cfRule>
  </conditionalFormatting>
  <conditionalFormatting sqref="BA22:BA23 BA15:BA20 BA25:BA26">
    <cfRule type="colorScale" priority="32">
      <colorScale>
        <cfvo type="min" val="0"/>
        <cfvo type="max" val="0"/>
        <color theme="0"/>
        <color rgb="FF00B050"/>
      </colorScale>
    </cfRule>
  </conditionalFormatting>
  <conditionalFormatting sqref="BC22:BC23 BC15:BC20 BC25:BC26">
    <cfRule type="colorScale" priority="31">
      <colorScale>
        <cfvo type="min" val="0"/>
        <cfvo type="max" val="0"/>
        <color theme="0"/>
        <color rgb="FF00B050"/>
      </colorScale>
    </cfRule>
  </conditionalFormatting>
  <conditionalFormatting sqref="BB22:BB23 BB15:BB20 BB25:BB26">
    <cfRule type="colorScale" priority="30">
      <colorScale>
        <cfvo type="min" val="0"/>
        <cfvo type="max" val="0"/>
        <color theme="0"/>
        <color rgb="FF00B050"/>
      </colorScale>
    </cfRule>
  </conditionalFormatting>
  <conditionalFormatting sqref="BI22:BI23 BI15:BI20 BI25:BI26">
    <cfRule type="colorScale" priority="29">
      <colorScale>
        <cfvo type="min" val="0"/>
        <cfvo type="max" val="0"/>
        <color theme="0"/>
        <color rgb="FFFF0000"/>
      </colorScale>
    </cfRule>
  </conditionalFormatting>
  <conditionalFormatting sqref="AZ22:AZ23 AZ15:AZ20 AZ25:AZ26">
    <cfRule type="colorScale" priority="28">
      <colorScale>
        <cfvo type="min" val="0"/>
        <cfvo type="max" val="0"/>
        <color theme="0"/>
        <color rgb="FF00B050"/>
      </colorScale>
    </cfRule>
  </conditionalFormatting>
  <conditionalFormatting sqref="BJ22:BJ23 BJ15:BJ20 BJ25:BJ26">
    <cfRule type="cellIs" dxfId="12" priority="26" stopIfTrue="1" operator="lessThanOrEqual">
      <formula>0</formula>
    </cfRule>
    <cfRule type="colorScale" priority="27">
      <colorScale>
        <cfvo type="num" val="0"/>
        <cfvo type="max" val="0"/>
        <color theme="0"/>
        <color rgb="FF00B050"/>
      </colorScale>
    </cfRule>
  </conditionalFormatting>
  <conditionalFormatting sqref="D30 F30 H30 J30 L30 N30 P30 R30 T30 V30 X30 Z30 AB30 AD30 AF30 AH30 AJ30 AM30">
    <cfRule type="expression" dxfId="11" priority="22">
      <formula>"счетесли(((C8:C11);(C13:C16);(C18:C20));2)"</formula>
    </cfRule>
    <cfRule type="expression" priority="23">
      <formula>"счетесли($C$8:$C$11"</formula>
    </cfRule>
    <cfRule type="expression" dxfId="10" priority="24">
      <formula>"СЧЁТЕСЛИ((C8:C11;C13:C16;C18:C20);2)=1"</formula>
    </cfRule>
    <cfRule type="expression" dxfId="9" priority="25">
      <formula>"СЧЁТЕСЛИ((C8:C11;C13:C16;C18:C20);2)=1"</formula>
    </cfRule>
  </conditionalFormatting>
  <conditionalFormatting sqref="BG32:BG34 BG36:BG40">
    <cfRule type="cellIs" dxfId="8" priority="21" operator="greaterThan">
      <formula>$BG$3</formula>
    </cfRule>
  </conditionalFormatting>
  <conditionalFormatting sqref="D32:AY34 D36:AY40">
    <cfRule type="cellIs" dxfId="7" priority="20" operator="equal">
      <formula>2</formula>
    </cfRule>
  </conditionalFormatting>
  <conditionalFormatting sqref="BG32:BG34 BG36:BG40">
    <cfRule type="colorScale" priority="19">
      <colorScale>
        <cfvo type="formula" val="'[Протокол 12-24 ч.xls]6ч-18 1003'!#REF!"/>
        <cfvo type="formula" val="'[Протокол 12-24 ч.xls]6ч-18 1003'!$BG$2"/>
        <color theme="0"/>
        <color rgb="FFFF0000"/>
      </colorScale>
    </cfRule>
  </conditionalFormatting>
  <conditionalFormatting sqref="BH32:BH34 BH36:BH40">
    <cfRule type="cellIs" dxfId="6" priority="18" operator="greaterThan">
      <formula>'[Протокол 12-24 ч.xls]6ч-18 1003'!#REF!</formula>
    </cfRule>
  </conditionalFormatting>
  <conditionalFormatting sqref="BK32:BK34 BK36:BK40">
    <cfRule type="colorScale" priority="17">
      <colorScale>
        <cfvo type="num" val="1"/>
        <cfvo type="max" val="0"/>
        <color rgb="FF0070C0"/>
        <color theme="0"/>
      </colorScale>
    </cfRule>
  </conditionalFormatting>
  <conditionalFormatting sqref="BD33:BD34 BD36:BD40">
    <cfRule type="top10" dxfId="5" priority="15" rank="1"/>
    <cfRule type="top10" dxfId="4" priority="16" bottom="1" rank="1"/>
  </conditionalFormatting>
  <conditionalFormatting sqref="BL32:BL34 BL36:BL40">
    <cfRule type="cellIs" dxfId="3" priority="13" stopIfTrue="1" operator="between">
      <formula>1</formula>
      <formula>3</formula>
    </cfRule>
    <cfRule type="colorScale" priority="14">
      <colorScale>
        <cfvo type="num" val="1"/>
        <cfvo type="max" val="0"/>
        <color theme="6" tint="-0.249977111117893"/>
        <color theme="0"/>
      </colorScale>
    </cfRule>
  </conditionalFormatting>
  <conditionalFormatting sqref="BA32:BA34 BA36:BA40">
    <cfRule type="colorScale" priority="12">
      <colorScale>
        <cfvo type="min" val="0"/>
        <cfvo type="max" val="0"/>
        <color theme="0"/>
        <color rgb="FF00B050"/>
      </colorScale>
    </cfRule>
  </conditionalFormatting>
  <conditionalFormatting sqref="BC32:BC34 BC36:BC40">
    <cfRule type="colorScale" priority="11">
      <colorScale>
        <cfvo type="min" val="0"/>
        <cfvo type="max" val="0"/>
        <color theme="0"/>
        <color rgb="FF00B050"/>
      </colorScale>
    </cfRule>
  </conditionalFormatting>
  <conditionalFormatting sqref="BB32:BB34 BB36:BB40">
    <cfRule type="colorScale" priority="10">
      <colorScale>
        <cfvo type="min" val="0"/>
        <cfvo type="max" val="0"/>
        <color theme="0"/>
        <color rgb="FF00B050"/>
      </colorScale>
    </cfRule>
  </conditionalFormatting>
  <conditionalFormatting sqref="BI32:BI34 BI36:BI40">
    <cfRule type="colorScale" priority="9">
      <colorScale>
        <cfvo type="min" val="0"/>
        <cfvo type="max" val="0"/>
        <color theme="0"/>
        <color rgb="FFFF0000"/>
      </colorScale>
    </cfRule>
  </conditionalFormatting>
  <conditionalFormatting sqref="AZ32:AZ34 AZ36:AZ40">
    <cfRule type="colorScale" priority="8">
      <colorScale>
        <cfvo type="min" val="0"/>
        <cfvo type="max" val="0"/>
        <color theme="0"/>
        <color rgb="FF00B050"/>
      </colorScale>
    </cfRule>
  </conditionalFormatting>
  <conditionalFormatting sqref="BJ32:BJ34 BJ36:BJ40">
    <cfRule type="cellIs" dxfId="2" priority="6" stopIfTrue="1" operator="lessThanOrEqual">
      <formula>0</formula>
    </cfRule>
    <cfRule type="colorScale" priority="7">
      <colorScale>
        <cfvo type="num" val="0"/>
        <cfvo type="max" val="0"/>
        <color theme="0"/>
        <color rgb="FF00B050"/>
      </colorScale>
    </cfRule>
  </conditionalFormatting>
  <conditionalFormatting sqref="D41:AY41">
    <cfRule type="colorScale" priority="5">
      <colorScale>
        <cfvo type="min" val="0"/>
        <cfvo type="max" val="0"/>
        <color theme="2"/>
        <color theme="4"/>
      </colorScale>
    </cfRule>
  </conditionalFormatting>
  <conditionalFormatting sqref="D31:AY31">
    <cfRule type="colorScale" priority="4">
      <colorScale>
        <cfvo type="min" val="0"/>
        <cfvo type="max" val="0"/>
        <color theme="0"/>
        <color theme="8" tint="-0.249977111117893"/>
      </colorScale>
    </cfRule>
  </conditionalFormatting>
  <conditionalFormatting sqref="BD32">
    <cfRule type="top10" dxfId="1" priority="2" rank="1"/>
    <cfRule type="top10" dxfId="0" priority="3" bottom="1" rank="1"/>
  </conditionalFormatting>
  <conditionalFormatting sqref="D35:AY35">
    <cfRule type="colorScale" priority="1">
      <colorScale>
        <cfvo type="min" val="0"/>
        <cfvo type="max" val="0"/>
        <color theme="2"/>
        <color theme="4"/>
      </colorScale>
    </cfRule>
  </conditionalFormatting>
  <dataValidations count="1">
    <dataValidation type="whole" allowBlank="1" showInputMessage="1" showErrorMessage="1" promptTitle="КП" prompt="&quot;пусто&quot; _x000a_&quot;1&quot; - взятие_x000a_&quot;2&quot; - первые" sqref="D4:AY9 D15:AY26 D32:AY40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24ч-18 1003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турклуб</dc:creator>
  <cp:lastModifiedBy>турклуб</cp:lastModifiedBy>
  <dcterms:created xsi:type="dcterms:W3CDTF">2018-03-19T16:24:43Z</dcterms:created>
  <dcterms:modified xsi:type="dcterms:W3CDTF">2018-03-19T16:25:18Z</dcterms:modified>
</cp:coreProperties>
</file>